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15" tabRatio="851" firstSheet="4" activeTab="6"/>
  </bookViews>
  <sheets>
    <sheet name="1 Venc. 4s" sheetId="5" state="hidden" r:id="rId1"/>
    <sheet name="2 Venc.Mod. 4s" sheetId="11" state="hidden" r:id="rId2"/>
    <sheet name="3 Exec. 4s" sheetId="12" state="hidden" r:id="rId3"/>
    <sheet name="4. Med. 4s" sheetId="13" state="hidden" r:id="rId4"/>
    <sheet name="PLAN ORÇ. ESCOLA 4 SALAS " sheetId="7" r:id="rId5"/>
    <sheet name="BDI" sheetId="14" r:id="rId6"/>
    <sheet name="CRONOGRAMA" sheetId="15" r:id="rId7"/>
  </sheets>
  <definedNames>
    <definedName name="_xlnm._FilterDatabase" localSheetId="0" hidden="1">'1 Venc. 4s'!$A$2:$F$261</definedName>
    <definedName name="_xlnm._FilterDatabase" localSheetId="1" hidden="1">'2 Venc.Mod. 4s'!$A$2:$F$276</definedName>
    <definedName name="_xlnm._FilterDatabase" localSheetId="2" hidden="1">'3 Exec. 4s'!$A$2:$F$276</definedName>
    <definedName name="_xlnm._FilterDatabase" localSheetId="3" hidden="1">'4. Med. 4s'!$A$2:$F$276</definedName>
    <definedName name="_xlnm._FilterDatabase" localSheetId="4" hidden="1">'PLAN ORÇ. ESCOLA 4 SALAS '!$A$6:$L$252</definedName>
    <definedName name="_xlnm.Print_Area" localSheetId="5">BDI!$A$1:$T$17</definedName>
    <definedName name="_xlnm.Print_Area" localSheetId="6">CRONOGRAMA!$A$1:$V$27</definedName>
    <definedName name="_xlnm.Print_Area" localSheetId="4">'PLAN ORÇ. ESCOLA 4 SALAS '!$A$1:$L$378</definedName>
    <definedName name="_xlnm.Print_Titles" localSheetId="0">'1 Venc. 4s'!$2:$3</definedName>
    <definedName name="_xlnm.Print_Titles" localSheetId="1">'2 Venc.Mod. 4s'!$2:$3</definedName>
    <definedName name="_xlnm.Print_Titles" localSheetId="2">'3 Exec. 4s'!$2:$3</definedName>
    <definedName name="_xlnm.Print_Titles" localSheetId="3">'4. Med. 4s'!$2:$3</definedName>
    <definedName name="_xlnm.Print_Titles" localSheetId="4">'PLAN ORÇ. ESCOLA 4 SALAS '!$6:$8</definedName>
  </definedNames>
  <calcPr calcId="125725"/>
  <fileRecoveryPr autoRecover="0"/>
</workbook>
</file>

<file path=xl/calcChain.xml><?xml version="1.0" encoding="utf-8"?>
<calcChain xmlns="http://schemas.openxmlformats.org/spreadsheetml/2006/main">
  <c r="K142" i="7"/>
  <c r="K144"/>
  <c r="K145"/>
  <c r="K146"/>
  <c r="K147"/>
  <c r="K148"/>
  <c r="K149"/>
  <c r="K150"/>
  <c r="K151"/>
  <c r="K152"/>
  <c r="K153"/>
  <c r="K154"/>
  <c r="K155"/>
  <c r="K156"/>
  <c r="K158"/>
  <c r="K159"/>
  <c r="K160"/>
  <c r="K161"/>
  <c r="K162"/>
  <c r="K163"/>
  <c r="K164"/>
  <c r="K166"/>
  <c r="K167"/>
  <c r="K168"/>
  <c r="K169"/>
  <c r="L169" s="1"/>
  <c r="K170"/>
  <c r="L170" s="1"/>
  <c r="K171"/>
  <c r="K172"/>
  <c r="K173"/>
  <c r="K175"/>
  <c r="K176"/>
  <c r="K177"/>
  <c r="K178"/>
  <c r="K179"/>
  <c r="K180"/>
  <c r="K181"/>
  <c r="K182"/>
  <c r="K184"/>
  <c r="K185"/>
  <c r="K186"/>
  <c r="K187"/>
  <c r="K188"/>
  <c r="K190"/>
  <c r="K191"/>
  <c r="K192"/>
  <c r="K193"/>
  <c r="K194"/>
  <c r="K195"/>
  <c r="K196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5"/>
  <c r="K226"/>
  <c r="K227"/>
  <c r="K228"/>
  <c r="K229"/>
  <c r="K230"/>
  <c r="K231"/>
  <c r="K232"/>
  <c r="K233"/>
  <c r="K234"/>
  <c r="K235"/>
  <c r="K236"/>
  <c r="K237"/>
  <c r="K238"/>
  <c r="K240"/>
  <c r="K241"/>
  <c r="K242"/>
  <c r="K243"/>
  <c r="K244"/>
  <c r="K245"/>
  <c r="K246"/>
  <c r="K247"/>
  <c r="K248"/>
  <c r="K250"/>
  <c r="K251"/>
  <c r="K141"/>
  <c r="K138"/>
  <c r="K139"/>
  <c r="K140"/>
  <c r="K137"/>
  <c r="K70"/>
  <c r="L70" s="1"/>
  <c r="K71"/>
  <c r="L71" s="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69"/>
  <c r="L69" s="1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17"/>
  <c r="K18"/>
  <c r="K19"/>
  <c r="K16"/>
  <c r="K12"/>
  <c r="L12" s="1"/>
  <c r="K11"/>
  <c r="P145" l="1"/>
  <c r="G251" l="1"/>
  <c r="G242"/>
  <c r="L242" s="1"/>
  <c r="L248" s="1"/>
  <c r="G243"/>
  <c r="L243" s="1"/>
  <c r="G245"/>
  <c r="L245" s="1"/>
  <c r="G246"/>
  <c r="L246" s="1"/>
  <c r="G247"/>
  <c r="L247" s="1"/>
  <c r="G241"/>
  <c r="L241" s="1"/>
  <c r="G227"/>
  <c r="L227" s="1"/>
  <c r="G228"/>
  <c r="L228" s="1"/>
  <c r="G229"/>
  <c r="L229" s="1"/>
  <c r="G230"/>
  <c r="L230" s="1"/>
  <c r="G231"/>
  <c r="L231" s="1"/>
  <c r="G232"/>
  <c r="L232" s="1"/>
  <c r="G233"/>
  <c r="L233" s="1"/>
  <c r="G234"/>
  <c r="L234" s="1"/>
  <c r="G235"/>
  <c r="L235" s="1"/>
  <c r="G236"/>
  <c r="L236" s="1"/>
  <c r="G237"/>
  <c r="L237" s="1"/>
  <c r="G226"/>
  <c r="L226" s="1"/>
  <c r="G201"/>
  <c r="L201" s="1"/>
  <c r="G202"/>
  <c r="L202" s="1"/>
  <c r="G203"/>
  <c r="L203" s="1"/>
  <c r="G204"/>
  <c r="L204" s="1"/>
  <c r="G205"/>
  <c r="L205" s="1"/>
  <c r="G206"/>
  <c r="L206" s="1"/>
  <c r="G207"/>
  <c r="L207" s="1"/>
  <c r="G208"/>
  <c r="L208" s="1"/>
  <c r="G209"/>
  <c r="L209" s="1"/>
  <c r="G211"/>
  <c r="L211" s="1"/>
  <c r="G212"/>
  <c r="L212" s="1"/>
  <c r="G213"/>
  <c r="L213" s="1"/>
  <c r="G214"/>
  <c r="L214" s="1"/>
  <c r="G215"/>
  <c r="L215" s="1"/>
  <c r="G216"/>
  <c r="L216" s="1"/>
  <c r="G217"/>
  <c r="L217" s="1"/>
  <c r="G218"/>
  <c r="L218" s="1"/>
  <c r="G220"/>
  <c r="L220" s="1"/>
  <c r="G221"/>
  <c r="L221" s="1"/>
  <c r="G222"/>
  <c r="L222" s="1"/>
  <c r="G199"/>
  <c r="L199" s="1"/>
  <c r="G191"/>
  <c r="L191" s="1"/>
  <c r="G193"/>
  <c r="L193" s="1"/>
  <c r="G194"/>
  <c r="L194" s="1"/>
  <c r="G195"/>
  <c r="L195" s="1"/>
  <c r="G190"/>
  <c r="L190" s="1"/>
  <c r="G187"/>
  <c r="L187" s="1"/>
  <c r="G185"/>
  <c r="L185" s="1"/>
  <c r="G177"/>
  <c r="L177" s="1"/>
  <c r="G179"/>
  <c r="L179" s="1"/>
  <c r="G181"/>
  <c r="L181" s="1"/>
  <c r="G176"/>
  <c r="L176" s="1"/>
  <c r="G167"/>
  <c r="L167" s="1"/>
  <c r="G168"/>
  <c r="L168" s="1"/>
  <c r="G172"/>
  <c r="L172" s="1"/>
  <c r="G160"/>
  <c r="L160" s="1"/>
  <c r="G161"/>
  <c r="L161" s="1"/>
  <c r="G163"/>
  <c r="L163" s="1"/>
  <c r="G159"/>
  <c r="L159" s="1"/>
  <c r="G146"/>
  <c r="L146" s="1"/>
  <c r="G147"/>
  <c r="L147" s="1"/>
  <c r="G148"/>
  <c r="L148" s="1"/>
  <c r="G149"/>
  <c r="L149" s="1"/>
  <c r="G151"/>
  <c r="L151" s="1"/>
  <c r="G153"/>
  <c r="L153" s="1"/>
  <c r="G154"/>
  <c r="L154" s="1"/>
  <c r="G155"/>
  <c r="L155" s="1"/>
  <c r="G145"/>
  <c r="L145" s="1"/>
  <c r="G137"/>
  <c r="L137" s="1"/>
  <c r="G139"/>
  <c r="L139" s="1"/>
  <c r="G141"/>
  <c r="L141" s="1"/>
  <c r="G73"/>
  <c r="L73" s="1"/>
  <c r="G74"/>
  <c r="L74" s="1"/>
  <c r="G75"/>
  <c r="L75" s="1"/>
  <c r="G76"/>
  <c r="L76" s="1"/>
  <c r="G77"/>
  <c r="L77" s="1"/>
  <c r="G78"/>
  <c r="L78" s="1"/>
  <c r="G80"/>
  <c r="L80" s="1"/>
  <c r="G81"/>
  <c r="L81" s="1"/>
  <c r="G83"/>
  <c r="L83" s="1"/>
  <c r="G84"/>
  <c r="L84" s="1"/>
  <c r="G85"/>
  <c r="L85" s="1"/>
  <c r="G87"/>
  <c r="L87" s="1"/>
  <c r="G89"/>
  <c r="L89" s="1"/>
  <c r="G90"/>
  <c r="L90" s="1"/>
  <c r="G92"/>
  <c r="L92" s="1"/>
  <c r="G93"/>
  <c r="L93" s="1"/>
  <c r="G95"/>
  <c r="L95" s="1"/>
  <c r="G96"/>
  <c r="L96" s="1"/>
  <c r="G97"/>
  <c r="L97" s="1"/>
  <c r="G98"/>
  <c r="L98" s="1"/>
  <c r="G99"/>
  <c r="L99" s="1"/>
  <c r="G100"/>
  <c r="L100" s="1"/>
  <c r="G102"/>
  <c r="L102" s="1"/>
  <c r="G103"/>
  <c r="L103" s="1"/>
  <c r="G104"/>
  <c r="L104" s="1"/>
  <c r="G105"/>
  <c r="L105" s="1"/>
  <c r="G107"/>
  <c r="L107" s="1"/>
  <c r="G108"/>
  <c r="L108" s="1"/>
  <c r="G109"/>
  <c r="L109" s="1"/>
  <c r="G110"/>
  <c r="L110" s="1"/>
  <c r="G111"/>
  <c r="L111" s="1"/>
  <c r="G112"/>
  <c r="L112" s="1"/>
  <c r="G113"/>
  <c r="L113" s="1"/>
  <c r="G115"/>
  <c r="L115" s="1"/>
  <c r="G117"/>
  <c r="L117" s="1"/>
  <c r="G119"/>
  <c r="L119" s="1"/>
  <c r="G120"/>
  <c r="L120" s="1"/>
  <c r="G121"/>
  <c r="L121" s="1"/>
  <c r="G122"/>
  <c r="L122" s="1"/>
  <c r="G123"/>
  <c r="L123" s="1"/>
  <c r="G125"/>
  <c r="L125" s="1"/>
  <c r="G126"/>
  <c r="L126" s="1"/>
  <c r="G127"/>
  <c r="L127" s="1"/>
  <c r="G128"/>
  <c r="L128" s="1"/>
  <c r="G129"/>
  <c r="L129" s="1"/>
  <c r="G130"/>
  <c r="L130" s="1"/>
  <c r="G131"/>
  <c r="L131" s="1"/>
  <c r="G132"/>
  <c r="L132" s="1"/>
  <c r="G133"/>
  <c r="L133" s="1"/>
  <c r="G22"/>
  <c r="L22" s="1"/>
  <c r="G23"/>
  <c r="L23" s="1"/>
  <c r="G24"/>
  <c r="L24" s="1"/>
  <c r="G26"/>
  <c r="L26" s="1"/>
  <c r="G27"/>
  <c r="L27" s="1"/>
  <c r="G28"/>
  <c r="L28" s="1"/>
  <c r="G30"/>
  <c r="L30" s="1"/>
  <c r="G31"/>
  <c r="L31" s="1"/>
  <c r="G32"/>
  <c r="L32" s="1"/>
  <c r="G34"/>
  <c r="L34" s="1"/>
  <c r="G36"/>
  <c r="L36" s="1"/>
  <c r="G37"/>
  <c r="L37" s="1"/>
  <c r="G38"/>
  <c r="L38" s="1"/>
  <c r="G40"/>
  <c r="L40" s="1"/>
  <c r="G41"/>
  <c r="L41" s="1"/>
  <c r="G42"/>
  <c r="L42" s="1"/>
  <c r="G43"/>
  <c r="L43" s="1"/>
  <c r="G45"/>
  <c r="L45" s="1"/>
  <c r="G46"/>
  <c r="L46" s="1"/>
  <c r="G47"/>
  <c r="L47" s="1"/>
  <c r="G48"/>
  <c r="L48" s="1"/>
  <c r="G50"/>
  <c r="L50" s="1"/>
  <c r="G51"/>
  <c r="L51" s="1"/>
  <c r="G52"/>
  <c r="L52" s="1"/>
  <c r="G53"/>
  <c r="L53" s="1"/>
  <c r="G54"/>
  <c r="L54" s="1"/>
  <c r="G55"/>
  <c r="L55" s="1"/>
  <c r="G56"/>
  <c r="L56" s="1"/>
  <c r="G57"/>
  <c r="L57" s="1"/>
  <c r="G58"/>
  <c r="L58" s="1"/>
  <c r="G60"/>
  <c r="L60" s="1"/>
  <c r="G61"/>
  <c r="L61" s="1"/>
  <c r="G62"/>
  <c r="L62" s="1"/>
  <c r="G63"/>
  <c r="L63" s="1"/>
  <c r="G64"/>
  <c r="L64" s="1"/>
  <c r="G65"/>
  <c r="L65" s="1"/>
  <c r="G17"/>
  <c r="L17" s="1"/>
  <c r="G18"/>
  <c r="L18" s="1"/>
  <c r="G19"/>
  <c r="L19" s="1"/>
  <c r="G20"/>
  <c r="L20" s="1"/>
  <c r="G16"/>
  <c r="L16" s="1"/>
  <c r="G11"/>
  <c r="L11" s="1"/>
  <c r="U199"/>
  <c r="L13" l="1"/>
  <c r="L253" s="1"/>
  <c r="L252"/>
  <c r="L251"/>
  <c r="L66"/>
  <c r="L156"/>
  <c r="L196"/>
  <c r="L134"/>
  <c r="L164"/>
  <c r="L182"/>
  <c r="L188"/>
  <c r="L238"/>
  <c r="L142"/>
  <c r="L173"/>
  <c r="L223"/>
  <c r="U12" i="15"/>
  <c r="U10"/>
  <c r="E200" i="12"/>
  <c r="E199"/>
  <c r="E20" i="13"/>
  <c r="F20" s="1"/>
  <c r="F23" s="1"/>
  <c r="E20" i="12"/>
  <c r="E20" i="11"/>
  <c r="E188" i="13"/>
  <c r="E188" i="12"/>
  <c r="F188" s="1"/>
  <c r="F195" s="1"/>
  <c r="E200" i="11"/>
  <c r="F200" s="1"/>
  <c r="E199"/>
  <c r="F199" s="1"/>
  <c r="E188"/>
  <c r="F188"/>
  <c r="F246" i="13"/>
  <c r="F245"/>
  <c r="F246" i="12"/>
  <c r="F245"/>
  <c r="F245" i="11"/>
  <c r="F204"/>
  <c r="F202"/>
  <c r="F198"/>
  <c r="F153"/>
  <c r="F155" i="12"/>
  <c r="F155" i="13"/>
  <c r="F162" s="1"/>
  <c r="F275"/>
  <c r="F271"/>
  <c r="F270"/>
  <c r="F269"/>
  <c r="F267"/>
  <c r="F266"/>
  <c r="F265"/>
  <c r="F272" s="1"/>
  <c r="F261"/>
  <c r="F260"/>
  <c r="F259"/>
  <c r="F258"/>
  <c r="F257"/>
  <c r="F256"/>
  <c r="F255"/>
  <c r="F254"/>
  <c r="F253"/>
  <c r="F252"/>
  <c r="F251"/>
  <c r="F250"/>
  <c r="F262" s="1"/>
  <c r="F244"/>
  <c r="F243"/>
  <c r="F241"/>
  <c r="F240"/>
  <c r="F239"/>
  <c r="F238"/>
  <c r="F237"/>
  <c r="F236"/>
  <c r="F234"/>
  <c r="F232"/>
  <c r="F231"/>
  <c r="F230"/>
  <c r="F228"/>
  <c r="F227"/>
  <c r="F226"/>
  <c r="F225"/>
  <c r="F224"/>
  <c r="F247" s="1"/>
  <c r="F222"/>
  <c r="F218"/>
  <c r="F217"/>
  <c r="F216"/>
  <c r="F214"/>
  <c r="F213"/>
  <c r="F210"/>
  <c r="F211" s="1"/>
  <c r="F208"/>
  <c r="F204"/>
  <c r="F202"/>
  <c r="F200"/>
  <c r="F199"/>
  <c r="F205" s="1"/>
  <c r="F198"/>
  <c r="F194"/>
  <c r="F188"/>
  <c r="F192"/>
  <c r="F191"/>
  <c r="F190"/>
  <c r="F189"/>
  <c r="F187"/>
  <c r="F195" s="1"/>
  <c r="F183"/>
  <c r="F181"/>
  <c r="F180"/>
  <c r="F179"/>
  <c r="F175"/>
  <c r="F174"/>
  <c r="F173"/>
  <c r="F171"/>
  <c r="F169"/>
  <c r="F168"/>
  <c r="F167"/>
  <c r="F176" s="1"/>
  <c r="F166"/>
  <c r="F165"/>
  <c r="F161"/>
  <c r="F159"/>
  <c r="F157"/>
  <c r="F154"/>
  <c r="F153"/>
  <c r="F149"/>
  <c r="F148"/>
  <c r="F147"/>
  <c r="F146"/>
  <c r="F145"/>
  <c r="F144"/>
  <c r="F143"/>
  <c r="F142"/>
  <c r="F141"/>
  <c r="F139"/>
  <c r="F138"/>
  <c r="F137"/>
  <c r="F136"/>
  <c r="F135"/>
  <c r="F133"/>
  <c r="F131"/>
  <c r="F129"/>
  <c r="F127"/>
  <c r="F126"/>
  <c r="F125"/>
  <c r="F124"/>
  <c r="F123"/>
  <c r="F121"/>
  <c r="F120"/>
  <c r="F119"/>
  <c r="F118"/>
  <c r="F116"/>
  <c r="F115"/>
  <c r="F114"/>
  <c r="F113"/>
  <c r="F112"/>
  <c r="F111"/>
  <c r="F109"/>
  <c r="F108"/>
  <c r="F107"/>
  <c r="F105"/>
  <c r="F104"/>
  <c r="F102"/>
  <c r="F100"/>
  <c r="F99"/>
  <c r="F98"/>
  <c r="F97"/>
  <c r="F96"/>
  <c r="F95"/>
  <c r="F93"/>
  <c r="F92"/>
  <c r="F91"/>
  <c r="F90"/>
  <c r="F89"/>
  <c r="F88"/>
  <c r="F150" s="1"/>
  <c r="F86"/>
  <c r="F85"/>
  <c r="F81"/>
  <c r="F80"/>
  <c r="F79"/>
  <c r="F78"/>
  <c r="F77"/>
  <c r="F76"/>
  <c r="F74"/>
  <c r="F73"/>
  <c r="F72"/>
  <c r="F71"/>
  <c r="F70"/>
  <c r="F69"/>
  <c r="F68"/>
  <c r="F67"/>
  <c r="F66"/>
  <c r="F64"/>
  <c r="F63"/>
  <c r="F62"/>
  <c r="F61"/>
  <c r="F59"/>
  <c r="F58"/>
  <c r="F57"/>
  <c r="F56"/>
  <c r="F54"/>
  <c r="F53"/>
  <c r="F52"/>
  <c r="F50"/>
  <c r="F48"/>
  <c r="F47"/>
  <c r="F46"/>
  <c r="F44"/>
  <c r="F43"/>
  <c r="F42"/>
  <c r="F40"/>
  <c r="F39"/>
  <c r="F38"/>
  <c r="F36"/>
  <c r="F35"/>
  <c r="F34"/>
  <c r="F33"/>
  <c r="F32"/>
  <c r="F28"/>
  <c r="F27"/>
  <c r="F26"/>
  <c r="F22"/>
  <c r="F19"/>
  <c r="F18"/>
  <c r="F14"/>
  <c r="F13"/>
  <c r="F12"/>
  <c r="F15" s="1"/>
  <c r="F11"/>
  <c r="F8"/>
  <c r="F7"/>
  <c r="F6"/>
  <c r="F5"/>
  <c r="F276"/>
  <c r="F219"/>
  <c r="F184"/>
  <c r="F82"/>
  <c r="F29"/>
  <c r="F275" i="12"/>
  <c r="F276" s="1"/>
  <c r="F271"/>
  <c r="F270"/>
  <c r="F269"/>
  <c r="F267"/>
  <c r="F266"/>
  <c r="F265"/>
  <c r="F261"/>
  <c r="F260"/>
  <c r="F259"/>
  <c r="F258"/>
  <c r="F257"/>
  <c r="F256"/>
  <c r="F255"/>
  <c r="F254"/>
  <c r="F253"/>
  <c r="F252"/>
  <c r="F262" s="1"/>
  <c r="F251"/>
  <c r="F250"/>
  <c r="F244"/>
  <c r="F243"/>
  <c r="F241"/>
  <c r="F240"/>
  <c r="F239"/>
  <c r="F238"/>
  <c r="F237"/>
  <c r="F236"/>
  <c r="F234"/>
  <c r="F232"/>
  <c r="F231"/>
  <c r="F230"/>
  <c r="F228"/>
  <c r="F227"/>
  <c r="F226"/>
  <c r="F225"/>
  <c r="F224"/>
  <c r="F222"/>
  <c r="F247" s="1"/>
  <c r="F218"/>
  <c r="F217"/>
  <c r="F216"/>
  <c r="F214"/>
  <c r="F213"/>
  <c r="F219" s="1"/>
  <c r="F210"/>
  <c r="F208"/>
  <c r="F198"/>
  <c r="F205" s="1"/>
  <c r="F204"/>
  <c r="F202"/>
  <c r="F200"/>
  <c r="F199"/>
  <c r="F194"/>
  <c r="F192"/>
  <c r="F191"/>
  <c r="F190"/>
  <c r="F189"/>
  <c r="F187"/>
  <c r="F183"/>
  <c r="F181"/>
  <c r="F184" s="1"/>
  <c r="F180"/>
  <c r="F179"/>
  <c r="F175"/>
  <c r="F174"/>
  <c r="F173"/>
  <c r="F171"/>
  <c r="F169"/>
  <c r="F168"/>
  <c r="F167"/>
  <c r="F166"/>
  <c r="F165"/>
  <c r="F161"/>
  <c r="F159"/>
  <c r="F157"/>
  <c r="F154"/>
  <c r="F162" s="1"/>
  <c r="F153"/>
  <c r="F123"/>
  <c r="F149"/>
  <c r="F148"/>
  <c r="F147"/>
  <c r="F146"/>
  <c r="F145"/>
  <c r="F144"/>
  <c r="F143"/>
  <c r="F142"/>
  <c r="F141"/>
  <c r="F139"/>
  <c r="F138"/>
  <c r="F137"/>
  <c r="F136"/>
  <c r="F135"/>
  <c r="F133"/>
  <c r="F131"/>
  <c r="F129"/>
  <c r="F127"/>
  <c r="F126"/>
  <c r="F125"/>
  <c r="F124"/>
  <c r="F121"/>
  <c r="F120"/>
  <c r="F119"/>
  <c r="F118"/>
  <c r="F116"/>
  <c r="F115"/>
  <c r="F114"/>
  <c r="F113"/>
  <c r="F112"/>
  <c r="F111"/>
  <c r="F109"/>
  <c r="F108"/>
  <c r="F107"/>
  <c r="F105"/>
  <c r="F104"/>
  <c r="F102"/>
  <c r="F100"/>
  <c r="F99"/>
  <c r="F98"/>
  <c r="F97"/>
  <c r="F96"/>
  <c r="F95"/>
  <c r="F93"/>
  <c r="F92"/>
  <c r="F91"/>
  <c r="F90"/>
  <c r="F89"/>
  <c r="F88"/>
  <c r="F86"/>
  <c r="F85"/>
  <c r="F150" s="1"/>
  <c r="F69"/>
  <c r="F81"/>
  <c r="F80"/>
  <c r="F79"/>
  <c r="F78"/>
  <c r="F77"/>
  <c r="F76"/>
  <c r="F74"/>
  <c r="F73"/>
  <c r="F72"/>
  <c r="F71"/>
  <c r="F70"/>
  <c r="F68"/>
  <c r="F67"/>
  <c r="F66"/>
  <c r="F64"/>
  <c r="F63"/>
  <c r="F62"/>
  <c r="F61"/>
  <c r="F59"/>
  <c r="F58"/>
  <c r="F57"/>
  <c r="F56"/>
  <c r="F55"/>
  <c r="F54"/>
  <c r="F53"/>
  <c r="F52"/>
  <c r="F50"/>
  <c r="F48"/>
  <c r="F47"/>
  <c r="F46"/>
  <c r="F44"/>
  <c r="F43"/>
  <c r="F42"/>
  <c r="F40"/>
  <c r="F39"/>
  <c r="F38"/>
  <c r="F36"/>
  <c r="F35"/>
  <c r="F34"/>
  <c r="F82" s="1"/>
  <c r="F33"/>
  <c r="F32"/>
  <c r="F28"/>
  <c r="F27"/>
  <c r="F26"/>
  <c r="F22"/>
  <c r="F20"/>
  <c r="F23" s="1"/>
  <c r="F19"/>
  <c r="F18"/>
  <c r="F14"/>
  <c r="F13"/>
  <c r="F12"/>
  <c r="F15" s="1"/>
  <c r="F11"/>
  <c r="F8"/>
  <c r="F7"/>
  <c r="F6"/>
  <c r="F5"/>
  <c r="F272"/>
  <c r="F211"/>
  <c r="F176"/>
  <c r="F29"/>
  <c r="F155" i="11"/>
  <c r="F137"/>
  <c r="F138"/>
  <c r="F139"/>
  <c r="H121" i="7"/>
  <c r="H122"/>
  <c r="H123"/>
  <c r="F275" i="11"/>
  <c r="F276" s="1"/>
  <c r="F271"/>
  <c r="F270"/>
  <c r="F269"/>
  <c r="F267"/>
  <c r="F266"/>
  <c r="F265"/>
  <c r="F272" s="1"/>
  <c r="F261"/>
  <c r="F260"/>
  <c r="F259"/>
  <c r="F258"/>
  <c r="F257"/>
  <c r="F256"/>
  <c r="F255"/>
  <c r="F254"/>
  <c r="F253"/>
  <c r="F252"/>
  <c r="F251"/>
  <c r="F250"/>
  <c r="F262" s="1"/>
  <c r="F246"/>
  <c r="F244"/>
  <c r="F243"/>
  <c r="F241"/>
  <c r="F240"/>
  <c r="F239"/>
  <c r="F238"/>
  <c r="F237"/>
  <c r="F236"/>
  <c r="F234"/>
  <c r="F232"/>
  <c r="F231"/>
  <c r="F230"/>
  <c r="F228"/>
  <c r="F227"/>
  <c r="F226"/>
  <c r="F225"/>
  <c r="F247" s="1"/>
  <c r="F224"/>
  <c r="F222"/>
  <c r="F218"/>
  <c r="F217"/>
  <c r="F216"/>
  <c r="F214"/>
  <c r="F213"/>
  <c r="F210"/>
  <c r="F208"/>
  <c r="F194"/>
  <c r="F192"/>
  <c r="F191"/>
  <c r="F190"/>
  <c r="F189"/>
  <c r="F187"/>
  <c r="F195" s="1"/>
  <c r="F183"/>
  <c r="F181"/>
  <c r="F180"/>
  <c r="F179"/>
  <c r="F184" s="1"/>
  <c r="F175"/>
  <c r="F174"/>
  <c r="F173"/>
  <c r="F171"/>
  <c r="F169"/>
  <c r="F168"/>
  <c r="F167"/>
  <c r="F166"/>
  <c r="F165"/>
  <c r="F161"/>
  <c r="F159"/>
  <c r="F157"/>
  <c r="F154"/>
  <c r="F162" s="1"/>
  <c r="F149"/>
  <c r="F148"/>
  <c r="F147"/>
  <c r="F146"/>
  <c r="F145"/>
  <c r="F144"/>
  <c r="F143"/>
  <c r="F142"/>
  <c r="F141"/>
  <c r="F136"/>
  <c r="F135"/>
  <c r="F133"/>
  <c r="F131"/>
  <c r="F129"/>
  <c r="F127"/>
  <c r="F126"/>
  <c r="F125"/>
  <c r="F124"/>
  <c r="F123"/>
  <c r="F121"/>
  <c r="F120"/>
  <c r="F119"/>
  <c r="F118"/>
  <c r="F116"/>
  <c r="F115"/>
  <c r="F114"/>
  <c r="F113"/>
  <c r="F112"/>
  <c r="F111"/>
  <c r="F109"/>
  <c r="F108"/>
  <c r="F107"/>
  <c r="F105"/>
  <c r="F104"/>
  <c r="F102"/>
  <c r="F100"/>
  <c r="F99"/>
  <c r="F98"/>
  <c r="F97"/>
  <c r="F96"/>
  <c r="F95"/>
  <c r="F93"/>
  <c r="F92"/>
  <c r="F91"/>
  <c r="F90"/>
  <c r="F89"/>
  <c r="F150" s="1"/>
  <c r="F88"/>
  <c r="F86"/>
  <c r="F85"/>
  <c r="F81"/>
  <c r="F80"/>
  <c r="F79"/>
  <c r="F78"/>
  <c r="F77"/>
  <c r="F76"/>
  <c r="F74"/>
  <c r="F73"/>
  <c r="F72"/>
  <c r="F71"/>
  <c r="F70"/>
  <c r="F69"/>
  <c r="F68"/>
  <c r="F67"/>
  <c r="F66"/>
  <c r="F64"/>
  <c r="F63"/>
  <c r="F62"/>
  <c r="F61"/>
  <c r="F60"/>
  <c r="F59"/>
  <c r="F58"/>
  <c r="F57"/>
  <c r="F56"/>
  <c r="F54"/>
  <c r="F53"/>
  <c r="F52"/>
  <c r="F50"/>
  <c r="F48"/>
  <c r="F47"/>
  <c r="F46"/>
  <c r="F44"/>
  <c r="F43"/>
  <c r="F42"/>
  <c r="F40"/>
  <c r="F39"/>
  <c r="F38"/>
  <c r="F36"/>
  <c r="F35"/>
  <c r="F34"/>
  <c r="F33"/>
  <c r="F32"/>
  <c r="F82" s="1"/>
  <c r="F28"/>
  <c r="F27"/>
  <c r="F26"/>
  <c r="F29" s="1"/>
  <c r="F22"/>
  <c r="F20"/>
  <c r="F19"/>
  <c r="F18"/>
  <c r="F14"/>
  <c r="F13"/>
  <c r="F12"/>
  <c r="F11"/>
  <c r="F6"/>
  <c r="F7"/>
  <c r="F8"/>
  <c r="F5"/>
  <c r="F219"/>
  <c r="F211"/>
  <c r="F176"/>
  <c r="F15"/>
  <c r="H176" i="7"/>
  <c r="H177"/>
  <c r="H137"/>
  <c r="H126"/>
  <c r="H127"/>
  <c r="H128"/>
  <c r="H129"/>
  <c r="H130"/>
  <c r="H131"/>
  <c r="H132"/>
  <c r="H133"/>
  <c r="H9"/>
  <c r="H10"/>
  <c r="H11"/>
  <c r="H12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9"/>
  <c r="H70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5"/>
  <c r="H96"/>
  <c r="H97"/>
  <c r="H98"/>
  <c r="H99"/>
  <c r="H100"/>
  <c r="H102"/>
  <c r="H103"/>
  <c r="H104"/>
  <c r="H105"/>
  <c r="H107"/>
  <c r="H108"/>
  <c r="H109"/>
  <c r="H110"/>
  <c r="H111"/>
  <c r="H113"/>
  <c r="H115"/>
  <c r="H117"/>
  <c r="H119"/>
  <c r="H120"/>
  <c r="H125"/>
  <c r="H138"/>
  <c r="H139"/>
  <c r="H140"/>
  <c r="H141"/>
  <c r="H145"/>
  <c r="H146"/>
  <c r="H147"/>
  <c r="H148"/>
  <c r="H149"/>
  <c r="H151"/>
  <c r="H153"/>
  <c r="H154"/>
  <c r="H155"/>
  <c r="H159"/>
  <c r="H160"/>
  <c r="H161"/>
  <c r="H162"/>
  <c r="H163"/>
  <c r="H167"/>
  <c r="H168"/>
  <c r="H169"/>
  <c r="H170"/>
  <c r="H172"/>
  <c r="H174"/>
  <c r="H179"/>
  <c r="H181"/>
  <c r="H185"/>
  <c r="H186"/>
  <c r="H187"/>
  <c r="H189"/>
  <c r="H190"/>
  <c r="H191"/>
  <c r="H193"/>
  <c r="H194"/>
  <c r="H195"/>
  <c r="H199"/>
  <c r="H201"/>
  <c r="H202"/>
  <c r="H203"/>
  <c r="H204"/>
  <c r="H205"/>
  <c r="H206"/>
  <c r="H207"/>
  <c r="H208"/>
  <c r="H209"/>
  <c r="H211"/>
  <c r="H213"/>
  <c r="H214"/>
  <c r="H215"/>
  <c r="H216"/>
  <c r="H217"/>
  <c r="H218"/>
  <c r="H219"/>
  <c r="H220"/>
  <c r="H221"/>
  <c r="H222"/>
  <c r="H226"/>
  <c r="H227"/>
  <c r="H228"/>
  <c r="H229"/>
  <c r="H230"/>
  <c r="H231"/>
  <c r="H232"/>
  <c r="H233"/>
  <c r="H234"/>
  <c r="H235"/>
  <c r="H236"/>
  <c r="H237"/>
  <c r="H241"/>
  <c r="H242"/>
  <c r="H243"/>
  <c r="H244"/>
  <c r="H245"/>
  <c r="H246"/>
  <c r="H247"/>
  <c r="H249"/>
  <c r="H250"/>
  <c r="H251"/>
  <c r="U20" i="15" s="1"/>
  <c r="F260" i="5"/>
  <c r="F261" s="1"/>
  <c r="F256"/>
  <c r="F255"/>
  <c r="F254"/>
  <c r="F252"/>
  <c r="F251"/>
  <c r="F250"/>
  <c r="F246"/>
  <c r="F245"/>
  <c r="F244"/>
  <c r="F243"/>
  <c r="F242"/>
  <c r="F241"/>
  <c r="F240"/>
  <c r="F239"/>
  <c r="F238"/>
  <c r="F237"/>
  <c r="F236"/>
  <c r="F235"/>
  <c r="F231"/>
  <c r="F230"/>
  <c r="F229"/>
  <c r="F227"/>
  <c r="F226"/>
  <c r="F225"/>
  <c r="F224"/>
  <c r="F223"/>
  <c r="F222"/>
  <c r="F220"/>
  <c r="F218"/>
  <c r="F217"/>
  <c r="F216"/>
  <c r="F214"/>
  <c r="F213"/>
  <c r="F212"/>
  <c r="F211"/>
  <c r="F210"/>
  <c r="F208"/>
  <c r="F204"/>
  <c r="F203"/>
  <c r="F202"/>
  <c r="F200"/>
  <c r="F199"/>
  <c r="F196"/>
  <c r="F194"/>
  <c r="F190"/>
  <c r="F188"/>
  <c r="F186"/>
  <c r="F182"/>
  <c r="F180"/>
  <c r="F179"/>
  <c r="F178"/>
  <c r="F177"/>
  <c r="F176"/>
  <c r="F172"/>
  <c r="F170"/>
  <c r="F169"/>
  <c r="F168"/>
  <c r="F164"/>
  <c r="F163"/>
  <c r="F162"/>
  <c r="F160"/>
  <c r="F158"/>
  <c r="F157"/>
  <c r="F156"/>
  <c r="F155"/>
  <c r="F154"/>
  <c r="F150"/>
  <c r="F148"/>
  <c r="F146"/>
  <c r="F144"/>
  <c r="F143"/>
  <c r="F139"/>
  <c r="F138"/>
  <c r="F137"/>
  <c r="F135"/>
  <c r="F134"/>
  <c r="F132"/>
  <c r="F130"/>
  <c r="F128"/>
  <c r="F126"/>
  <c r="F125"/>
  <c r="F124"/>
  <c r="F123"/>
  <c r="F122"/>
  <c r="F120"/>
  <c r="F119"/>
  <c r="F118"/>
  <c r="F117"/>
  <c r="F115"/>
  <c r="F114"/>
  <c r="F113"/>
  <c r="F112"/>
  <c r="F111"/>
  <c r="F110"/>
  <c r="F108"/>
  <c r="F107"/>
  <c r="F106"/>
  <c r="F104"/>
  <c r="F103"/>
  <c r="F101"/>
  <c r="F99"/>
  <c r="F98"/>
  <c r="F97"/>
  <c r="F95"/>
  <c r="F94"/>
  <c r="F92"/>
  <c r="F91"/>
  <c r="F90"/>
  <c r="F89"/>
  <c r="F88"/>
  <c r="F87"/>
  <c r="F85"/>
  <c r="F84"/>
  <c r="F80"/>
  <c r="F79"/>
  <c r="F78"/>
  <c r="F77"/>
  <c r="F76"/>
  <c r="F75"/>
  <c r="F73"/>
  <c r="F72"/>
  <c r="F71"/>
  <c r="F70"/>
  <c r="F69"/>
  <c r="F68"/>
  <c r="F67"/>
  <c r="F66"/>
  <c r="F65"/>
  <c r="F63"/>
  <c r="F62"/>
  <c r="F61"/>
  <c r="F60"/>
  <c r="F58"/>
  <c r="F57"/>
  <c r="F56"/>
  <c r="F55"/>
  <c r="F53"/>
  <c r="F52"/>
  <c r="F51"/>
  <c r="F49"/>
  <c r="F47"/>
  <c r="F46"/>
  <c r="F45"/>
  <c r="F43"/>
  <c r="F42"/>
  <c r="F41"/>
  <c r="F39"/>
  <c r="F38"/>
  <c r="F37"/>
  <c r="F35"/>
  <c r="F34"/>
  <c r="F33"/>
  <c r="F32"/>
  <c r="F31"/>
  <c r="F27"/>
  <c r="F26"/>
  <c r="F25"/>
  <c r="F21"/>
  <c r="F19"/>
  <c r="F18"/>
  <c r="F14"/>
  <c r="F13"/>
  <c r="F12"/>
  <c r="F11"/>
  <c r="F8"/>
  <c r="F7"/>
  <c r="F6"/>
  <c r="F5"/>
  <c r="F151" l="1"/>
  <c r="F191"/>
  <c r="F23" i="11"/>
  <c r="F205"/>
  <c r="F81" i="5"/>
  <c r="F165"/>
  <c r="F205"/>
  <c r="F247"/>
  <c r="F257"/>
  <c r="F28"/>
  <c r="F140"/>
  <c r="F173"/>
  <c r="F183"/>
  <c r="F232"/>
  <c r="F9"/>
  <c r="F15"/>
  <c r="F22"/>
  <c r="F197"/>
  <c r="F9" i="13"/>
  <c r="F277" s="1"/>
  <c r="F3" s="1"/>
  <c r="F9" i="12"/>
  <c r="F277" s="1"/>
  <c r="F3" s="1"/>
  <c r="F9" i="11"/>
  <c r="F277" s="1"/>
  <c r="F3" s="1"/>
  <c r="U9" i="15"/>
  <c r="U19"/>
  <c r="U18"/>
  <c r="U17"/>
  <c r="U16"/>
  <c r="U15"/>
  <c r="U14"/>
  <c r="U13"/>
  <c r="U11"/>
  <c r="U8"/>
  <c r="U7"/>
  <c r="F262" i="5"/>
  <c r="F3" s="1"/>
  <c r="U21" i="15" l="1"/>
  <c r="L8" i="7" l="1"/>
  <c r="G2" i="15"/>
  <c r="V10" l="1"/>
  <c r="V20"/>
  <c r="V12"/>
  <c r="V11"/>
  <c r="V7"/>
  <c r="V16"/>
  <c r="V17"/>
  <c r="V8"/>
  <c r="V9"/>
  <c r="V14"/>
  <c r="V15"/>
  <c r="V13"/>
  <c r="V18"/>
  <c r="V19"/>
  <c r="V21" l="1"/>
</calcChain>
</file>

<file path=xl/sharedStrings.xml><?xml version="1.0" encoding="utf-8"?>
<sst xmlns="http://schemas.openxmlformats.org/spreadsheetml/2006/main" count="4115" uniqueCount="837">
  <si>
    <t xml:space="preserve">Item </t>
  </si>
  <si>
    <t>4.0</t>
  </si>
  <si>
    <t>4.1</t>
  </si>
  <si>
    <t>CNPJ 27.239.941/0001-39</t>
  </si>
  <si>
    <t>PS Engenharia e Pericia EIRELI</t>
  </si>
  <si>
    <t>1.2</t>
  </si>
  <si>
    <t>1.1</t>
  </si>
  <si>
    <t>1.3</t>
  </si>
  <si>
    <t>1.4</t>
  </si>
  <si>
    <t>2.1</t>
  </si>
  <si>
    <t>2.2</t>
  </si>
  <si>
    <t>2.3</t>
  </si>
  <si>
    <t>2.4</t>
  </si>
  <si>
    <t>3.1</t>
  </si>
  <si>
    <t>3.2</t>
  </si>
  <si>
    <t>6.1</t>
  </si>
  <si>
    <t>6.2</t>
  </si>
  <si>
    <t>6.3</t>
  </si>
  <si>
    <t>7.1</t>
  </si>
  <si>
    <t>7.2</t>
  </si>
  <si>
    <t>8.1</t>
  </si>
  <si>
    <t>8.3</t>
  </si>
  <si>
    <t>9.1</t>
  </si>
  <si>
    <t>10.1</t>
  </si>
  <si>
    <t>10.2</t>
  </si>
  <si>
    <t>5.1</t>
  </si>
  <si>
    <t>6.0</t>
  </si>
  <si>
    <t>7.3</t>
  </si>
  <si>
    <t>7.4</t>
  </si>
  <si>
    <t>8.0</t>
  </si>
  <si>
    <t>9.0</t>
  </si>
  <si>
    <t>10.0</t>
  </si>
  <si>
    <t>11.0</t>
  </si>
  <si>
    <t>11.1</t>
  </si>
  <si>
    <t>11.3</t>
  </si>
  <si>
    <t>12.0</t>
  </si>
  <si>
    <t>12.1</t>
  </si>
  <si>
    <t>12.2</t>
  </si>
  <si>
    <t>13.0</t>
  </si>
  <si>
    <t>13.2</t>
  </si>
  <si>
    <t>14.0</t>
  </si>
  <si>
    <t>14.1</t>
  </si>
  <si>
    <t>14.2</t>
  </si>
  <si>
    <t>14.3</t>
  </si>
  <si>
    <t>14.4</t>
  </si>
  <si>
    <t>15.0</t>
  </si>
  <si>
    <t>15.1</t>
  </si>
  <si>
    <t>16.1</t>
  </si>
  <si>
    <t>16.2</t>
  </si>
  <si>
    <t>16.0</t>
  </si>
  <si>
    <t>17.0</t>
  </si>
  <si>
    <t>17.1</t>
  </si>
  <si>
    <t>17.1.1</t>
  </si>
  <si>
    <t>9.2</t>
  </si>
  <si>
    <t>TOTAL GERAL</t>
  </si>
  <si>
    <t>UN.</t>
  </si>
  <si>
    <t>6,00</t>
  </si>
  <si>
    <t>1,00</t>
  </si>
  <si>
    <t>INFRA-ESTRUTURA: FUNDAÇÕES</t>
  </si>
  <si>
    <t>INSTALAÇÕES HIDRO-SANITÁRIAS</t>
  </si>
  <si>
    <t>5.2</t>
  </si>
  <si>
    <t>12,00</t>
  </si>
  <si>
    <t>10,00</t>
  </si>
  <si>
    <t>5.3</t>
  </si>
  <si>
    <t>2,00</t>
  </si>
  <si>
    <t>5.4</t>
  </si>
  <si>
    <t>5.5</t>
  </si>
  <si>
    <t>5.6</t>
  </si>
  <si>
    <t>5,00</t>
  </si>
  <si>
    <t>5.7</t>
  </si>
  <si>
    <t>24,00</t>
  </si>
  <si>
    <t>50,00</t>
  </si>
  <si>
    <t>25,00</t>
  </si>
  <si>
    <t>87,00</t>
  </si>
  <si>
    <t>5.8</t>
  </si>
  <si>
    <t>7,00</t>
  </si>
  <si>
    <t>5.9</t>
  </si>
  <si>
    <t>-</t>
  </si>
  <si>
    <t>3,00</t>
  </si>
  <si>
    <t>8,00</t>
  </si>
  <si>
    <t>9,00</t>
  </si>
  <si>
    <t>INSTALAÇÕES ELÉTRICAS E TELEFÔNICAS (380/20V)</t>
  </si>
  <si>
    <t>900,00</t>
  </si>
  <si>
    <t>30,00</t>
  </si>
  <si>
    <t>150,00</t>
  </si>
  <si>
    <t>300,00</t>
  </si>
  <si>
    <t>200,00</t>
  </si>
  <si>
    <t>70,00</t>
  </si>
  <si>
    <t>35,00</t>
  </si>
  <si>
    <t>6.4</t>
  </si>
  <si>
    <t>Interruptor para ventilador</t>
  </si>
  <si>
    <t>6.5</t>
  </si>
  <si>
    <t>6.6</t>
  </si>
  <si>
    <t>Tomada de embutir para uso geral, 2p+t, geral</t>
  </si>
  <si>
    <t>6.7</t>
  </si>
  <si>
    <t>97,00</t>
  </si>
  <si>
    <t>94,00</t>
  </si>
  <si>
    <t>6.8</t>
  </si>
  <si>
    <t>6.9</t>
  </si>
  <si>
    <t>6.11</t>
  </si>
  <si>
    <t>6.12</t>
  </si>
  <si>
    <t>6.13</t>
  </si>
  <si>
    <t>6.14</t>
  </si>
  <si>
    <t>6.15</t>
  </si>
  <si>
    <t>PAREDES E PAÍNES</t>
  </si>
  <si>
    <t>11,32</t>
  </si>
  <si>
    <t>ESQUADRIAS</t>
  </si>
  <si>
    <t>8.2</t>
  </si>
  <si>
    <t>tarjeta em aço inox para banheiro (tipo livre/ocupado).</t>
  </si>
  <si>
    <t>COBERTURA</t>
  </si>
  <si>
    <t>24,60</t>
  </si>
  <si>
    <t>REVESTIMENTO</t>
  </si>
  <si>
    <t>PAVIMENTAÇÃO</t>
  </si>
  <si>
    <t>11.2</t>
  </si>
  <si>
    <t>SOLEIRAS E RODAPÉS</t>
  </si>
  <si>
    <t>56,00</t>
  </si>
  <si>
    <t>PINTURAS</t>
  </si>
  <si>
    <t>ELEMENTOS DECORATIVOS E OUTROS</t>
  </si>
  <si>
    <t>10,80</t>
  </si>
  <si>
    <t>1,50</t>
  </si>
  <si>
    <t>9,54</t>
  </si>
  <si>
    <t>14.5</t>
  </si>
  <si>
    <t>14.6</t>
  </si>
  <si>
    <t>2,10</t>
  </si>
  <si>
    <t>11,40</t>
  </si>
  <si>
    <t>INSTALAÇÕES REDE LÓGICA</t>
  </si>
  <si>
    <t>110,00</t>
  </si>
  <si>
    <t>26,00</t>
  </si>
  <si>
    <t>45,00</t>
  </si>
  <si>
    <t>130,00</t>
  </si>
  <si>
    <t>205,00</t>
  </si>
  <si>
    <t>19,00</t>
  </si>
  <si>
    <t>22,00</t>
  </si>
  <si>
    <t>PORTAL DE ACESSO</t>
  </si>
  <si>
    <t>7,25</t>
  </si>
  <si>
    <t>m²</t>
  </si>
  <si>
    <t>4,20</t>
  </si>
  <si>
    <t>15,60</t>
  </si>
  <si>
    <t>9,20</t>
  </si>
  <si>
    <t>LIMPEZA DA OBRA</t>
  </si>
  <si>
    <t>LIMPEZA GERAL</t>
  </si>
  <si>
    <t>SERVIÇOES PRELIMINARES</t>
  </si>
  <si>
    <t>MOVIMENTO DE TERRA</t>
  </si>
  <si>
    <t>SUPERESTRUTURA</t>
  </si>
  <si>
    <t>3.1.1</t>
  </si>
  <si>
    <t>3.1.2</t>
  </si>
  <si>
    <t>3.2.1</t>
  </si>
  <si>
    <t>4.1.1</t>
  </si>
  <si>
    <t>4.1.2</t>
  </si>
  <si>
    <t>4.1.3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</si>
  <si>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</si>
  <si>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</si>
  <si>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</si>
  <si>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</si>
  <si>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</si>
  <si>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</si>
  <si>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</si>
  <si>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</si>
  <si>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5.3.1</t>
  </si>
  <si>
    <t>5.3.2</t>
  </si>
  <si>
    <t>5.3.3</t>
  </si>
  <si>
    <t>5.4.1</t>
  </si>
  <si>
    <t>5.4.2</t>
  </si>
  <si>
    <t>5.4.3</t>
  </si>
  <si>
    <t>5.5.1</t>
  </si>
  <si>
    <t>5.6.1</t>
  </si>
  <si>
    <t>5.6.2</t>
  </si>
  <si>
    <t>5.6.3</t>
  </si>
  <si>
    <t>5.7.1</t>
  </si>
  <si>
    <t>5.7.2</t>
  </si>
  <si>
    <t>5.7.3</t>
  </si>
  <si>
    <t>5.7.4</t>
  </si>
  <si>
    <t>5.8.1</t>
  </si>
  <si>
    <t>5.8.2</t>
  </si>
  <si>
    <t>5.8.3</t>
  </si>
  <si>
    <t>5.8.4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</si>
  <si>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</si>
  <si>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</si>
  <si>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</si>
  <si>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</si>
  <si>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</si>
  <si>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</si>
  <si>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</si>
  <si>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</si>
  <si>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</si>
  <si>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5.10.1</t>
  </si>
  <si>
    <t>5.10.2</t>
  </si>
  <si>
    <t>5.10.3</t>
  </si>
  <si>
    <t>5.10.4</t>
  </si>
  <si>
    <t>5.10.5</t>
  </si>
  <si>
    <t>5.10.6</t>
  </si>
  <si>
    <t>6.1.1</t>
  </si>
  <si>
    <t>6.1.2</t>
  </si>
  <si>
    <t>6.2.1</t>
  </si>
  <si>
    <t>6.2.2</t>
  </si>
  <si>
    <t>6.2.3</t>
  </si>
  <si>
    <t>6.2.4</t>
  </si>
  <si>
    <t>6.2.5</t>
  </si>
  <si>
    <t>6.2.6</t>
  </si>
  <si>
    <t>6.3.1</t>
  </si>
  <si>
    <t>6.3.2</t>
  </si>
  <si>
    <t>6.4.1</t>
  </si>
  <si>
    <t>6.4.2</t>
  </si>
  <si>
    <r>
      <t>6.4.3</t>
    </r>
    <r>
      <rPr>
        <sz val="11"/>
        <color theme="1"/>
        <rFont val="Calibri"/>
        <family val="2"/>
        <scheme val="minor"/>
      </rPr>
      <t/>
    </r>
  </si>
  <si>
    <t>6.5.1</t>
  </si>
  <si>
    <t>6.6.1</t>
  </si>
  <si>
    <t>6.6.2</t>
  </si>
  <si>
    <t>6.7.1</t>
  </si>
  <si>
    <t>6.7.2</t>
  </si>
  <si>
    <t>6.7.3</t>
  </si>
  <si>
    <t>6.8.1</t>
  </si>
  <si>
    <t>6.8.2</t>
  </si>
  <si>
    <t>6.8.3</t>
  </si>
  <si>
    <t>6.8.4</t>
  </si>
  <si>
    <t>6.8.5</t>
  </si>
  <si>
    <t>6.8.6</t>
  </si>
  <si>
    <t>6.9.1</t>
  </si>
  <si>
    <t>6.9.2</t>
  </si>
  <si>
    <t>6.9.3</t>
  </si>
  <si>
    <t>6.9.4</t>
  </si>
  <si>
    <t>6.10.1</t>
  </si>
  <si>
    <t>6.10.2</t>
  </si>
  <si>
    <t>6.10.3</t>
  </si>
  <si>
    <t>6.10.4</t>
  </si>
  <si>
    <t>6.10.5</t>
  </si>
  <si>
    <t>6.11.1</t>
  </si>
  <si>
    <t>6.12.1</t>
  </si>
  <si>
    <t>6.13.1</t>
  </si>
  <si>
    <t>6.14.1</t>
  </si>
  <si>
    <t>6.14.2</t>
  </si>
  <si>
    <t>6.15.1</t>
  </si>
  <si>
    <t>6.15.2</t>
  </si>
  <si>
    <t>6.15.3</t>
  </si>
  <si>
    <t>7.1.1</t>
  </si>
  <si>
    <t>7.1.2</t>
  </si>
  <si>
    <t>7.2.1</t>
  </si>
  <si>
    <t>7.3.1</t>
  </si>
  <si>
    <t>7.4.1</t>
  </si>
  <si>
    <t>8.1.1</t>
  </si>
  <si>
    <t>8.1.2</t>
  </si>
  <si>
    <t>8.1.3</t>
  </si>
  <si>
    <t>8.1.4</t>
  </si>
  <si>
    <t>8.1.5</t>
  </si>
  <si>
    <t>8.2.1</t>
  </si>
  <si>
    <t>8.3.1</t>
  </si>
  <si>
    <t>8.3.2</t>
  </si>
  <si>
    <r>
      <t>8.3.3</t>
    </r>
    <r>
      <rPr>
        <sz val="11"/>
        <color theme="1"/>
        <rFont val="Calibri"/>
        <family val="2"/>
        <scheme val="minor"/>
      </rPr>
      <t/>
    </r>
  </si>
  <si>
    <t>9.1.1</t>
  </si>
  <si>
    <t>9.1.2</t>
  </si>
  <si>
    <t>9.1.3</t>
  </si>
  <si>
    <t>9.2.1</t>
  </si>
  <si>
    <t>10.1.1</t>
  </si>
  <si>
    <t>10.1.2</t>
  </si>
  <si>
    <t>10.1.3</t>
  </si>
  <si>
    <t>10.1.4</t>
  </si>
  <si>
    <t>10.1.5</t>
  </si>
  <si>
    <t>10.2.1</t>
  </si>
  <si>
    <t>11.1.1</t>
  </si>
  <si>
    <t>12.2.1</t>
  </si>
  <si>
    <t>11.3.1</t>
  </si>
  <si>
    <t>12.1.1</t>
  </si>
  <si>
    <t>13.1.1</t>
  </si>
  <si>
    <t>13.1.2</t>
  </si>
  <si>
    <t>13.2.1</t>
  </si>
  <si>
    <t>13.2.2</t>
  </si>
  <si>
    <t>13.2.3</t>
  </si>
  <si>
    <t>14.1.1</t>
  </si>
  <si>
    <t>14.2.1</t>
  </si>
  <si>
    <t>14.2.2</t>
  </si>
  <si>
    <t>14.2.3</t>
  </si>
  <si>
    <t>14.2.4</t>
  </si>
  <si>
    <t>14.2.5</t>
  </si>
  <si>
    <t>14.3.1</t>
  </si>
  <si>
    <t>14.3.2</t>
  </si>
  <si>
    <t>14.3.3</t>
  </si>
  <si>
    <t>14.4.1</t>
  </si>
  <si>
    <t>14.5.1</t>
  </si>
  <si>
    <t>14.5.2</t>
  </si>
  <si>
    <t>14.5.3</t>
  </si>
  <si>
    <t>14.5.4</t>
  </si>
  <si>
    <t>14.5.5</t>
  </si>
  <si>
    <t>14.5.6</t>
  </si>
  <si>
    <t>14.6.1</t>
  </si>
  <si>
    <t>14.6.2</t>
  </si>
  <si>
    <t>14.6.3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</si>
  <si>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</si>
  <si>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</si>
  <si>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</si>
  <si>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</si>
  <si>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</si>
  <si>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</si>
  <si>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</si>
  <si>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</si>
  <si>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</si>
  <si>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</si>
  <si>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</si>
  <si>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</si>
  <si>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16.1.1</t>
  </si>
  <si>
    <t>16.1.2</t>
  </si>
  <si>
    <t>16.1.3</t>
  </si>
  <si>
    <t>16.2.1</t>
  </si>
  <si>
    <t>16.2.2</t>
  </si>
  <si>
    <t>16.2.3</t>
  </si>
  <si>
    <t>Placa de obra em chapa zincada, instalada</t>
  </si>
  <si>
    <t>Barracão para escritório de obra porte pequeno s=25,41m²</t>
  </si>
  <si>
    <t>un</t>
  </si>
  <si>
    <t>Locação de construção de edificação com gabarito de madeira</t>
  </si>
  <si>
    <t>Ligação provisória de energia elétrica em canteiro de obra</t>
  </si>
  <si>
    <t>m³</t>
  </si>
  <si>
    <t>Apiloamento manual de fundo de vala</t>
  </si>
  <si>
    <t>Aterro interno com apiloamento com transporte em carrinho de mão</t>
  </si>
  <si>
    <t>SAPATAS</t>
  </si>
  <si>
    <t>Concreto armado - para sapatas (fck=25MPa), incluindo preparo, lançamento, adensamento e cura. Inclusive formas para reutilização 2x, conforme projeto.</t>
  </si>
  <si>
    <t>BALDRAME</t>
  </si>
  <si>
    <t>CONCRETO</t>
  </si>
  <si>
    <t>TUBO PVC SOLDÁVEL PARA ÁGUA POTÁVEL</t>
  </si>
  <si>
    <t>Tubo pvc rígido soldável marrom p/ água, d = 50 mm</t>
  </si>
  <si>
    <t>m</t>
  </si>
  <si>
    <t>Tubo pvc rígido soldável marrom p/ água, d = 40 mm</t>
  </si>
  <si>
    <t>Tubo pvc rígido soldável marrom p/ água, d = 32 mm</t>
  </si>
  <si>
    <t>Tubo pvc rígido soldável marrom p/ água, d = 25 mm</t>
  </si>
  <si>
    <t>Tubo pvc rígido soldável marrom p/ água, d = 20 mm</t>
  </si>
  <si>
    <t>ADAPTADOR CURTO DE PVC PARA REGISTRO</t>
  </si>
  <si>
    <t>REGISTRO DE GAVETA BRUTO</t>
  </si>
  <si>
    <t>Registro gaveta bruto, DN 40 mm (1 1/2”)</t>
  </si>
  <si>
    <t>Registro gaveta bruto, DN 50 mm (2”)</t>
  </si>
  <si>
    <t>Registro gaveta bruto, DN 60 mm (2 1/2”)</t>
  </si>
  <si>
    <t>REGISTRO DE GAVETA COM ACABAMENTO</t>
  </si>
  <si>
    <t>Registro gaveta c/ canopla cromada, DN 20 mm (3/4”)</t>
  </si>
  <si>
    <t>Registro gaveta c/ canopla cromada, DN 25 mm (1”)</t>
  </si>
  <si>
    <t>Registro gaveta c/ canopla cromada, DN 32 mm (1 1/4”)</t>
  </si>
  <si>
    <t>REGISTRO DE PRESSÃO COM ACABAMENTO</t>
  </si>
  <si>
    <t>Registro pressão c/ canopla cromada, DN 20 mm (3/4”)</t>
  </si>
  <si>
    <t>DIVERSOS - ÁGUA FRIA</t>
  </si>
  <si>
    <t>Torneira de jardim, inclusive poste de proteção</t>
  </si>
  <si>
    <t>Tubo pvc rígido c/ anéis, ponta e bolsa p/ esgoto secundário, d=40 mm</t>
  </si>
  <si>
    <t>Tubo pvc rígido c/ anéis, ponta e bolsa p/ esgoto secundário, d=50 mm</t>
  </si>
  <si>
    <t>Tubo pvc rígido c/ anéis, ponta e bolsa p/ esgoto primário, d=75 mm</t>
  </si>
  <si>
    <t>Tubo pvc rígido c/ anéis, ponta e bolsa p/ esgoto primário, d=100 mm</t>
  </si>
  <si>
    <t>DIVERSOS - ESGOTO</t>
  </si>
  <si>
    <t>Caixa de gordura em alvenaria (90 x 90 x 120 cm)</t>
  </si>
  <si>
    <t>Caixa de inspeção em alvenaria (90 x 90 x 120 cm)</t>
  </si>
  <si>
    <t>LOUÇAS - FORNECIMENTO E INSTALAÇÃO</t>
  </si>
  <si>
    <t>Lavatório sem coluna, com sifão plástico, engate plástico torneira de metal, válvula cromada, conjunto de fixação, conforme especificações, para PNE</t>
  </si>
  <si>
    <t>Papeleira de louça, conforme especificações</t>
  </si>
  <si>
    <t>Cabide de louça, branco, conforme especificações</t>
  </si>
  <si>
    <t>Chuveiro eletrico de plastico</t>
  </si>
  <si>
    <t>METAIS</t>
  </si>
  <si>
    <t>Torneira cromada para pia de cozinha, de mesa, com articulador, ø 1/2"</t>
  </si>
  <si>
    <t>Válvula de descarga cromada</t>
  </si>
  <si>
    <t>Fornecimento e instalação saboneteira de louça, conforme especificações</t>
  </si>
  <si>
    <t>Cuba inox de embutir, em bancada</t>
  </si>
  <si>
    <t>ELETRODUTO DE PVC RÍGIDO</t>
  </si>
  <si>
    <t>Eletroduto de pvc rígido roscável, diâm = 40mm (1 1/4")</t>
  </si>
  <si>
    <t>Eletroduto de pvc rígido roscável, diâm = 32mm (1")</t>
  </si>
  <si>
    <t>FIOS E CABOS</t>
  </si>
  <si>
    <t>Fio isolado em pvc seção  1,5mm² - 750v / 70°c</t>
  </si>
  <si>
    <t>Fio isolado em pvc seção   2,5mm² - 750v / 70°c</t>
  </si>
  <si>
    <t>Fio isolado em pvc seção   4,0mm² - 750v / 70°c</t>
  </si>
  <si>
    <t>Fio isolado em pvc seção   6,0mm² - 750v / 70°c</t>
  </si>
  <si>
    <t>Cabo isolado em pvc seção 10,0mm² - 750v / 70°c</t>
  </si>
  <si>
    <t>Cabo isolado em pvc seção 16,0mm² - 750v / 70°c</t>
  </si>
  <si>
    <t>CABO TELEFÔNICO</t>
  </si>
  <si>
    <t>Instalação de cabo telefônico CCE 50-02</t>
  </si>
  <si>
    <t>Instalação de cabo telefônico CCI 50-02</t>
  </si>
  <si>
    <t>INTERRUPTOR</t>
  </si>
  <si>
    <t>Interruptor 01 seção simples</t>
  </si>
  <si>
    <t>Interruptor 02 seções simples</t>
  </si>
  <si>
    <t>TOMADAS  DE TELEFONE DE EMBUTIR</t>
  </si>
  <si>
    <t>Tomada para telefone, com caixa pvc, embutida</t>
  </si>
  <si>
    <t>TOMADAS ELÉTRICAS DE EMBUTIR</t>
  </si>
  <si>
    <t>Tomada de embutir para uso geral, 2p+t</t>
  </si>
  <si>
    <t>CAIXA DE EMBUTIR DE PVC</t>
  </si>
  <si>
    <t>Fornecimento e assentamento de caixa pvc 4" x 2" com tampa</t>
  </si>
  <si>
    <t>Fornecimento e assentamento de caixa pvc 4" x 4"</t>
  </si>
  <si>
    <t>Fornecimento e assentamento de caixa octogonal de pvc 4" x 4"</t>
  </si>
  <si>
    <t>QDL - BLOCO ADMINISTRATIVO - 380 / 220 VOLTS</t>
  </si>
  <si>
    <t>Quadro de distribuição de embutir, com barramento, em chapa de aço, para até 12 disjuntores padrão DIN (Europeu - linha branca), exclusive disjuntores</t>
  </si>
  <si>
    <t>Disjuntor termomagnetico tripolar 70 A, padrão DIN (linha branca)</t>
  </si>
  <si>
    <t>Disjuntor termomagnetico monopolar 16 A, padrão DIN (linha branca)</t>
  </si>
  <si>
    <t>Disjuntor termomagnetico monopolar 20 A, padrão DIN (linha branca)</t>
  </si>
  <si>
    <t>Disjuntor termomagnetico tripolar 32 A, padrão DIN (linha branca)</t>
  </si>
  <si>
    <t>Disjuntor termomagnetico tripolar 50 A, padrão DIN (linha branca)</t>
  </si>
  <si>
    <t>QDL - BLOCO PEDAGÁGICO - 380 / 220 VOLTS</t>
  </si>
  <si>
    <t>Quadro de distribuição de embutir, com barramento, em chapa de aço, para até 12 disjuntores padrão europeu (linha branca), exclusive disjuntores</t>
  </si>
  <si>
    <t>QDL - BLOCO DE SERVIÇO - 380 / 220 VOLTS</t>
  </si>
  <si>
    <t>Disjuntor termomagnetico monopolar 25 A, padrão DIN (linha branca)</t>
  </si>
  <si>
    <t>CAIXA DE MEDIÇÃO</t>
  </si>
  <si>
    <t>Quadro de medição trifásica (acima de 10 kva) com caixa em noril</t>
  </si>
  <si>
    <t>CAIXA DE PASSAGEM EM ALVENARIA</t>
  </si>
  <si>
    <t>CAIXA DE DISTRIBUIÇÃO GERAL DE TELEFONE</t>
  </si>
  <si>
    <t>Distribuidor geral padrão telebrás dimensões 0,20 x 0,20 x 0,12m</t>
  </si>
  <si>
    <t>LUMINÁRIAS</t>
  </si>
  <si>
    <t>SISTEMA DE PROTEÇÃO CONTRA DESCARGA ATMOSFÉRICA</t>
  </si>
  <si>
    <t>Cabo de cobre nú 35 mm2</t>
  </si>
  <si>
    <t>Conjunto Terminal aéreo, presilha e fixação</t>
  </si>
  <si>
    <t>Conector e descida para pilares</t>
  </si>
  <si>
    <t>ALVENARIA</t>
  </si>
  <si>
    <t>Vergas e contra-vergas em concreto armado fck=15 mpa, seção 9x12cm</t>
  </si>
  <si>
    <t>DIVISÓRIA</t>
  </si>
  <si>
    <t>ELEMENTO VAZADO</t>
  </si>
  <si>
    <t>IMPERMEABILIZAÇÕES</t>
  </si>
  <si>
    <t>Impermeabização de baldrame com emulsão asfáltica</t>
  </si>
  <si>
    <t>MADEIRA</t>
  </si>
  <si>
    <t>METÁLICAS</t>
  </si>
  <si>
    <t>FERRAGENS PARA ESQUADRIAS DE MADEIRA</t>
  </si>
  <si>
    <t>TELHAS E ESTRUTURA EM MADEIRA</t>
  </si>
  <si>
    <t>Telhado em telha colonial de primeira qualidade</t>
  </si>
  <si>
    <t>Cumeeira para telha canal comum, inclusive emassamento</t>
  </si>
  <si>
    <t>Estrutura para telha cerâmica, em madeira de lei aparelhada</t>
  </si>
  <si>
    <t>CHAPAS</t>
  </si>
  <si>
    <t>Rufo em chapa de aço, esp = 0,65mm, larg = 30,0cm</t>
  </si>
  <si>
    <t>MASSA</t>
  </si>
  <si>
    <t>Chapisco em  parede com argamassa traço - 1:3 (cimento / areia)</t>
  </si>
  <si>
    <t>Chapisco em  teto com argamassa traço - 1:3 (cimento / areia)</t>
  </si>
  <si>
    <t>ACABAMENTO</t>
  </si>
  <si>
    <t>CAMADA IMPERMEABILIZADORA</t>
  </si>
  <si>
    <t>CALÇADA EM CONCRETO</t>
  </si>
  <si>
    <t>Piso em concreto simples desempolado, fck = 15 mpa, e = 7 cm</t>
  </si>
  <si>
    <t>SOLEIRA</t>
  </si>
  <si>
    <t>RODAPÉ</t>
  </si>
  <si>
    <t>Pintura sobre paredes, com lixamento, aplicação de 01 demão de selador acrílico, 02 demãos de massa acrílica e 02 demãos de tinta acrílica</t>
  </si>
  <si>
    <t>ESMALTE</t>
  </si>
  <si>
    <t>BANCADA</t>
  </si>
  <si>
    <t>Bancada com tampo de madeira com revestimento melamínico branco (dim 0,80 x 6,00 m) e base em alvenaria revestida em cerâmica, conforme projeto.</t>
  </si>
  <si>
    <t>Quadro escolar branco, com moldura, instalado na sala de informática</t>
  </si>
  <si>
    <t>INCÊNDIO</t>
  </si>
  <si>
    <t>GÁS</t>
  </si>
  <si>
    <t>Tubo de aço sem constura SCH 40 ø 3/4"</t>
  </si>
  <si>
    <t>Cotovelo em aço forjado classe 10 ø 3/4" x 90º</t>
  </si>
  <si>
    <t>Te em aço forjado classe 10 ø 3/4"</t>
  </si>
  <si>
    <t>União em aço forjado classe 10 ø 3/4"</t>
  </si>
  <si>
    <t>Registro esfera ø 3/4"</t>
  </si>
  <si>
    <t>Luva em aço forjado classe 10 ø 3/4"</t>
  </si>
  <si>
    <t>VIDROS</t>
  </si>
  <si>
    <t>Vidro liso incolor 4mm</t>
  </si>
  <si>
    <t>Vidro canelado incolor 4mm</t>
  </si>
  <si>
    <t>Espelho de cristal 4mm, com moldura de alumínio, acabamento em laminado</t>
  </si>
  <si>
    <t>REDE LÓGICA</t>
  </si>
  <si>
    <t>Eletroduto de pvc rígido roscável 32mm (1.1/4"), fornecimento e instalação</t>
  </si>
  <si>
    <t>Curva 90º p/ eletroduto roscável 1.1/4"</t>
  </si>
  <si>
    <t>Luva pvc roscavel p/ eletroduto 1.1/4"</t>
  </si>
  <si>
    <t>Bucha/arruela aluminio 1.1/4"</t>
  </si>
  <si>
    <t>cj</t>
  </si>
  <si>
    <t>Cabo telefonico CCI-50 2 pares (uso interno) - fornecimento e Instalação</t>
  </si>
  <si>
    <t>Cabo UTP 4 pares categoria 6</t>
  </si>
  <si>
    <t>Obturador com haste padrão TELEBRAS</t>
  </si>
  <si>
    <t>Conector RJ45 (fêmea), para lógica</t>
  </si>
  <si>
    <t>Espelho plástico RJ11/RJ45 2X4", 2 saidas</t>
  </si>
  <si>
    <t>Tomada para telefone de 4 pólos padrão Telebrás - fornecimento e instalação</t>
  </si>
  <si>
    <t>Caixa pvc 4" X 4" p/ eletroduto</t>
  </si>
  <si>
    <t>MUROS E FECHOS</t>
  </si>
  <si>
    <t>Muro em cobogó h=1,80m - Padrão FNDE</t>
  </si>
  <si>
    <t>Portão de abrir em metalon 40x40mm c/ 10cm 2fls</t>
  </si>
  <si>
    <t>pç</t>
  </si>
  <si>
    <t>Estrutura para telha cerâmica, em madeira aparelhada, apoiada em parede</t>
  </si>
  <si>
    <t>LIMPEZA</t>
  </si>
  <si>
    <r>
      <rPr>
        <sz val="10"/>
        <rFont val="Calibri"/>
        <family val="2"/>
        <scheme val="minor"/>
      </rPr>
      <t>Escavação manual, para baldrames e sapatas,  em material de 1ª categoria,
profundidade até 1,50m</t>
    </r>
  </si>
  <si>
    <r>
      <rPr>
        <sz val="10"/>
        <rFont val="Calibri"/>
        <family val="2"/>
        <scheme val="minor"/>
      </rPr>
      <t>Reaterro manual de valas, com compactação utilizando sêpo, sem controle
do grau de compactação</t>
    </r>
  </si>
  <si>
    <r>
      <rPr>
        <sz val="10"/>
        <rFont val="Calibri"/>
        <family val="2"/>
        <scheme val="minor"/>
      </rPr>
      <t>Lastro de concreto magro, e=3,0 cm-reparo mecânico - inclusive aditivo,
conforme projeto.</t>
    </r>
  </si>
  <si>
    <r>
      <rPr>
        <sz val="10"/>
        <rFont val="Calibri"/>
        <family val="2"/>
        <scheme val="minor"/>
      </rPr>
      <t>Concreto armado - para vigas baldrames (fck25MPa), incluindo preparo,
lançamento, adensamento e cura. Inclusive formas para reutilização 2x, conforme projeto.</t>
    </r>
  </si>
  <si>
    <r>
      <rPr>
        <sz val="10"/>
        <rFont val="Calibri"/>
        <family val="2"/>
        <scheme val="minor"/>
      </rPr>
      <t>Adaptador de pvc rígido soldável curto c/ bolsa e rosca p/ registro diâm =
50mm x 11/4"</t>
    </r>
  </si>
  <si>
    <r>
      <rPr>
        <sz val="10"/>
        <rFont val="Calibri"/>
        <family val="2"/>
        <scheme val="minor"/>
      </rPr>
      <t>Adaptador de pvc rígido soldável curto c/ bolsa e rosca p/ registro diâm =
25mm x 3/4"</t>
    </r>
  </si>
  <si>
    <r>
      <rPr>
        <sz val="10"/>
        <rFont val="Calibri"/>
        <family val="2"/>
        <scheme val="minor"/>
      </rPr>
      <t>Adaptador de pvc rígido soldável curto c/ bolsa e rosca p/ registro diâm =
20mm x 1/2"</t>
    </r>
  </si>
  <si>
    <r>
      <rPr>
        <sz val="10"/>
        <rFont val="Calibri"/>
        <family val="2"/>
        <scheme val="minor"/>
      </rPr>
      <t>Caixa d'água metalica, capacidade 20.000 L - instalada, inclusive estrutura
em concreto armado de suporte, conforme projeto</t>
    </r>
  </si>
  <si>
    <r>
      <rPr>
        <sz val="10"/>
        <rFont val="Calibri"/>
        <family val="2"/>
        <scheme val="minor"/>
      </rPr>
      <t>Colocação de hidrômetro em ligação existente, c/remanejamento p/o muro ou
fachada, inclusive cavalete e caixa de proteção</t>
    </r>
  </si>
  <si>
    <r>
      <rPr>
        <sz val="10"/>
        <rFont val="Calibri"/>
        <family val="2"/>
        <scheme val="minor"/>
      </rPr>
      <t>Caixa sifonada quadrada, com três entradas e uma saida, d =
100x100x50mm, acabamento aluminio</t>
    </r>
  </si>
  <si>
    <r>
      <rPr>
        <sz val="10"/>
        <rFont val="Calibri"/>
        <family val="2"/>
        <scheme val="minor"/>
      </rPr>
      <t>Ralo sifonado em pvc d = 100 mm altura regulável, saída 40 mm, com grelha
redonda acabamento cromado</t>
    </r>
  </si>
  <si>
    <r>
      <rPr>
        <sz val="10"/>
        <rFont val="Calibri"/>
        <family val="2"/>
        <scheme val="minor"/>
      </rPr>
      <t>Bacia sanitaria convencional, inclusive assento, conjunto de fixação, anel de
vedação, tubo de ligação com acabamento cromado e engate plástico</t>
    </r>
  </si>
  <si>
    <r>
      <rPr>
        <sz val="10"/>
        <rFont val="Calibri"/>
        <family val="2"/>
        <scheme val="minor"/>
      </rPr>
      <t>Bacia sanitaria com caixa de descarga acoplada, inclusive assento , conjunto de fixação, anel de vedação, tubo de ligação e engate plástico, conforme
especificações</t>
    </r>
  </si>
  <si>
    <r>
      <rPr>
        <sz val="10"/>
        <rFont val="Calibri"/>
        <family val="2"/>
        <scheme val="minor"/>
      </rPr>
      <t>Lavatório com coluna, com sifão plástico, engate plástico torneira de metal,
válvula cromada, conjunto de fixação, conforme especificações</t>
    </r>
  </si>
  <si>
    <r>
      <rPr>
        <sz val="10"/>
        <rFont val="Calibri"/>
        <family val="2"/>
        <scheme val="minor"/>
      </rPr>
      <t>Cuba de sobrepor oval, p/ instalação em bancadas, c/ sifão cromado, torneira
de metal, engate plástico conforme especificações</t>
    </r>
  </si>
  <si>
    <r>
      <rPr>
        <sz val="10"/>
        <rFont val="Calibri"/>
        <family val="2"/>
        <scheme val="minor"/>
      </rPr>
      <t>Tanque de louça com coluna, com torneira metálica, c/ válvula de plástico e
conjunto de fixação, conforme especificações</t>
    </r>
  </si>
  <si>
    <r>
      <rPr>
        <sz val="10"/>
        <rFont val="Calibri"/>
        <family val="2"/>
        <scheme val="minor"/>
      </rPr>
      <t>Barra de apoio para deficiente em ferro galvanizado de 11/2", l = 80cm (bacia
sanitária e mictório), inclusive parafusos de fixação e pintura</t>
    </r>
  </si>
  <si>
    <r>
      <rPr>
        <sz val="10"/>
        <rFont val="Calibri"/>
        <family val="2"/>
        <scheme val="minor"/>
      </rPr>
      <t>Barra de apoio para deficiente em ferro galvanizado de 11/2", l = 140cm
(lavatório), inclusive parafusos de fixação e pintura</t>
    </r>
  </si>
  <si>
    <r>
      <rPr>
        <sz val="10"/>
        <rFont val="Calibri"/>
        <family val="2"/>
        <scheme val="minor"/>
      </rPr>
      <t>Caixa de passagem em alvenaria de tijolos maciços esp. = 0,12m,  dim. int. =
0.60 x 0.60 x 0.60m</t>
    </r>
  </si>
  <si>
    <r>
      <rPr>
        <sz val="10"/>
        <rFont val="Calibri"/>
        <family val="2"/>
        <scheme val="minor"/>
      </rPr>
      <t>Luminária fluorescente de embutir aberta 1 x 32 w, completa, conforme
especificações</t>
    </r>
  </si>
  <si>
    <r>
      <rPr>
        <sz val="10"/>
        <rFont val="Calibri"/>
        <family val="2"/>
        <scheme val="minor"/>
      </rPr>
      <t>Luminária fluorescente de embutir aberta 2 x 32 w, completa, conforme
especificações</t>
    </r>
  </si>
  <si>
    <r>
      <rPr>
        <sz val="10"/>
        <rFont val="Calibri"/>
        <family val="2"/>
        <scheme val="minor"/>
      </rPr>
      <t>Alvenaria de bloco cerâmico (9x19x25 cm), e = 0.09 m, com argamassa traço
- 1:2:8 (cimento / cal / areia)</t>
    </r>
  </si>
  <si>
    <r>
      <rPr>
        <sz val="10"/>
        <rFont val="Calibri"/>
        <family val="2"/>
        <scheme val="minor"/>
      </rPr>
      <t>Divisória em granito cinza andorinha polido, e=3cm, inclusive montagem com
ferragens</t>
    </r>
  </si>
  <si>
    <r>
      <rPr>
        <sz val="10"/>
        <rFont val="Calibri"/>
        <family val="2"/>
        <scheme val="minor"/>
      </rPr>
      <t>Cobogó cerâmico (elemento vazado), 15x15x10cm, assentado com
argamassa traco 1:4 de cimento e areia</t>
    </r>
  </si>
  <si>
    <r>
      <rPr>
        <sz val="10"/>
        <rFont val="Calibri"/>
        <family val="2"/>
        <scheme val="minor"/>
      </rPr>
      <t>Porta em madeira de lei, lisa, semi-ôca, 0.70 x 2.10 m, exclusive ferragens -
PM-1</t>
    </r>
  </si>
  <si>
    <r>
      <rPr>
        <sz val="10"/>
        <rFont val="Calibri"/>
        <family val="2"/>
        <scheme val="minor"/>
      </rPr>
      <t>Porta em madeira de lei, lisa, semi-ôca, 0.80 x 2.10 m, exclusive ferragens -
PM-2</t>
    </r>
  </si>
  <si>
    <r>
      <rPr>
        <sz val="10"/>
        <rFont val="Calibri"/>
        <family val="2"/>
        <scheme val="minor"/>
      </rPr>
      <t>Porta em madeira de lei, lisa, semi-ôca, 0.90 x 2.10 m, exclusive ferragens -
PM-3</t>
    </r>
  </si>
  <si>
    <r>
      <rPr>
        <sz val="10"/>
        <rFont val="Calibri"/>
        <family val="2"/>
        <scheme val="minor"/>
      </rPr>
      <t>Porta em madeira de lei, lisa, semi-ôca, 0.60 x 1.80 m, com batentes e
ferragens - PM-4</t>
    </r>
  </si>
  <si>
    <r>
      <rPr>
        <sz val="10"/>
        <rFont val="Calibri"/>
        <family val="2"/>
        <scheme val="minor"/>
      </rPr>
      <t>Porta em madeira de lei, lisa, semi-ôca, 0.80 x 1.80 m, com batentes,
ferragens e barra para PNE - PM-5</t>
    </r>
  </si>
  <si>
    <r>
      <rPr>
        <sz val="10"/>
        <rFont val="Calibri"/>
        <family val="2"/>
        <scheme val="minor"/>
      </rPr>
      <t>Basculante de ferro (dimensões, detalhes e nos ambientes conforme o
projeto - vide quadro de esquadrias)</t>
    </r>
  </si>
  <si>
    <r>
      <rPr>
        <sz val="10"/>
        <rFont val="Calibri"/>
        <family val="2"/>
        <scheme val="minor"/>
      </rPr>
      <t>Fechadura, maçaneta/espelho, acabamento cromado brilhante, conforme
especificações</t>
    </r>
  </si>
  <si>
    <r>
      <rPr>
        <sz val="10"/>
        <rFont val="Calibri"/>
        <family val="2"/>
        <scheme val="minor"/>
      </rPr>
      <t>Dobradiça de latão ou aço, acabamento cromado brilhante, tipo média, 3 x 2
1/2" com anéis, com parafusos, conforme especificações</t>
    </r>
  </si>
  <si>
    <r>
      <rPr>
        <sz val="10"/>
        <rFont val="Calibri"/>
        <family val="2"/>
        <scheme val="minor"/>
      </rPr>
      <t>Reboco paulista para parede, com argamassa traço - 1:2:6 (cimento / cal /
areia), espessura 2,5 cm</t>
    </r>
  </si>
  <si>
    <r>
      <rPr>
        <sz val="10"/>
        <rFont val="Calibri"/>
        <family val="2"/>
        <scheme val="minor"/>
      </rPr>
      <t>Emboço de parede, com argamassa traço - 1:2:9 (cimento / cal / areia),
espessura 1,5 cm</t>
    </r>
  </si>
  <si>
    <r>
      <rPr>
        <sz val="10"/>
        <rFont val="Calibri"/>
        <family val="2"/>
        <scheme val="minor"/>
      </rPr>
      <t>Reboco paulista aplicado para teto, com argamassa traço - 1:2:6 (cimento /
cal / areia), espessura 1,5 cm - massa única</t>
    </r>
  </si>
  <si>
    <r>
      <rPr>
        <sz val="10"/>
        <rFont val="Calibri"/>
        <family val="2"/>
        <scheme val="minor"/>
      </rPr>
      <t>Revestimento cerâmico para parede, pei - 3, dimensões 10 x 10 cm, aplicado com argamassa industrializada ac-i, rejuntado, exclusive emboço, conforme
especificações</t>
    </r>
  </si>
  <si>
    <r>
      <rPr>
        <sz val="10"/>
        <rFont val="Calibri"/>
        <family val="2"/>
        <scheme val="minor"/>
      </rPr>
      <t>Revestimento cerâmico para piso,  dimensões 40 x 40 cm, pei-4, aplicado
com argamassa industrializada ac-i, rejuntado, exclusive regularização de base, conforme especificações</t>
    </r>
  </si>
  <si>
    <r>
      <rPr>
        <sz val="10"/>
        <rFont val="Calibri"/>
        <family val="2"/>
        <scheme val="minor"/>
      </rPr>
      <t>Soleira em granito cinza andorinha, l = 15 cm, e = 2 cm, inclusive
impermeabilização</t>
    </r>
  </si>
  <si>
    <r>
      <rPr>
        <sz val="10"/>
        <rFont val="Calibri"/>
        <family val="2"/>
        <scheme val="minor"/>
      </rPr>
      <t>Rodapé cerâmico, dimensões  8,5 x 40 cm, aplicado com argamassa
industrializada ac-i, rejuntado, conforme especificações</t>
    </r>
  </si>
  <si>
    <r>
      <rPr>
        <sz val="10"/>
        <rFont val="Calibri"/>
        <family val="2"/>
        <scheme val="minor"/>
      </rPr>
      <t>Pintura sobre teto, com lixamento, aplicação de 01 demão de selador acrílico,
02 demãos de massa acrílica e 02 demãos de tinta acrílica</t>
    </r>
  </si>
  <si>
    <r>
      <rPr>
        <sz val="10"/>
        <rFont val="Calibri"/>
        <family val="2"/>
        <scheme val="minor"/>
      </rPr>
      <t>Pintura de acabamento, sobre madeira, com lixamento, aplicação de 02
demãos de esmalte, inclusive emassamento</t>
    </r>
  </si>
  <si>
    <r>
      <rPr>
        <sz val="10"/>
        <rFont val="Calibri"/>
        <family val="2"/>
        <scheme val="minor"/>
      </rPr>
      <t>Pintura de acabamento, sobre estrutura de madeira, com lixamento,
aplicação de 01 demão de esmalte sintético, inclusive emassamento</t>
    </r>
  </si>
  <si>
    <r>
      <rPr>
        <sz val="10"/>
        <rFont val="Calibri"/>
        <family val="2"/>
        <scheme val="minor"/>
      </rPr>
      <t>Pintura sobre superfícies metálicas, com lixamento, aplicação de 01 demão
de tinta à base de zarcão e 02 demãos de tinta esmalte</t>
    </r>
  </si>
  <si>
    <r>
      <rPr>
        <sz val="10"/>
        <rFont val="Calibri"/>
        <family val="2"/>
        <scheme val="minor"/>
      </rPr>
      <t>Banco de concreto em alvenaria de tijolos, assento em concreto armado, sem encosto, pintado com tinta acrílica, 2 demãos (dimensões, detalhes e nos
ambientes conforme projeto)</t>
    </r>
  </si>
  <si>
    <r>
      <rPr>
        <sz val="10"/>
        <rFont val="Calibri"/>
        <family val="2"/>
        <scheme val="minor"/>
      </rPr>
      <t>Bancada em granito cinza andorinha de 3cm de espessura, dim 2.85x0,60m, com testeira 7 cm, com instalação de 3 cubas (ver item 5.10.5) e um corte
circular, polido, para lixeira conforme projeto.</t>
    </r>
  </si>
  <si>
    <r>
      <rPr>
        <sz val="10"/>
        <rFont val="Calibri"/>
        <family val="2"/>
        <scheme val="minor"/>
      </rPr>
      <t>Bancada em granito cinza andorinha de 3cm espessura, dim 3.65x0.60m,
inclusive rodopia 7 cm, assentada.</t>
    </r>
  </si>
  <si>
    <r>
      <rPr>
        <sz val="10"/>
        <rFont val="Calibri"/>
        <family val="2"/>
        <scheme val="minor"/>
      </rPr>
      <t>Bancada em granito cinza andorinha de 3cm de espessura, dim 3.65x0.60m, com as duas cubas de cozinha, inclusive rodopia 7 cm, e pingadeira 2cm
assentada.</t>
    </r>
  </si>
  <si>
    <r>
      <rPr>
        <sz val="10"/>
        <rFont val="Calibri"/>
        <family val="2"/>
        <scheme val="minor"/>
      </rPr>
      <t>Bancada em alvenaria, com portas em madeira com revestimento
melamínico, tampo em granito cinza andorinha, conforme projeto</t>
    </r>
  </si>
  <si>
    <r>
      <rPr>
        <sz val="10"/>
        <rFont val="Calibri"/>
        <family val="2"/>
        <scheme val="minor"/>
      </rPr>
      <t>Quadro escolar verde e branco, com moldura de madeira e porta giz e pincel
atômico, conforme especificações</t>
    </r>
  </si>
  <si>
    <r>
      <rPr>
        <sz val="10"/>
        <rFont val="Calibri"/>
        <family val="2"/>
        <scheme val="minor"/>
      </rPr>
      <t>Prateleira em compensado naval 18mm, com revestimento melamínico,
inclusive suporte com mão francesa, conforme projeto</t>
    </r>
  </si>
  <si>
    <r>
      <rPr>
        <sz val="10"/>
        <rFont val="Calibri"/>
        <family val="2"/>
        <scheme val="minor"/>
      </rPr>
      <t>Extintor de pó químico ABC, capacidade 6 kg, alcance médio do jato 5m ,
tempo de descarga 16s, NBR9443, 9444, 10721</t>
    </r>
  </si>
  <si>
    <r>
      <rPr>
        <sz val="10"/>
        <rFont val="Calibri"/>
        <family val="2"/>
        <scheme val="minor"/>
      </rPr>
      <t>Quadro de distribuicao para telefone n.3, 40X40X12cm em chapa metálica,
sem Acessórios, padrão telebras, fornecimento e instalação</t>
    </r>
  </si>
  <si>
    <r>
      <rPr>
        <sz val="10"/>
        <rFont val="Calibri"/>
        <family val="2"/>
        <scheme val="minor"/>
      </rPr>
      <t>Tirante com rosca total, ref. DP-48, Ø 1 1/4"x600mm, fabricação REAL
PERFIL ou similar</t>
    </r>
  </si>
  <si>
    <r>
      <rPr>
        <sz val="10"/>
        <rFont val="Calibri"/>
        <family val="2"/>
        <scheme val="minor"/>
      </rPr>
      <t>Cobertura em telha cerâmica tipo canal, com argamassa traço 1:3 (cimento e
areia) e arame recozido</t>
    </r>
  </si>
  <si>
    <r>
      <rPr>
        <sz val="10"/>
        <rFont val="Calibri"/>
        <family val="2"/>
        <scheme val="minor"/>
      </rPr>
      <t>Cumeeira com telha cerâmica embocada com argamassa traço 1:2:8
(cimento, cal hidratada e areia)</t>
    </r>
  </si>
  <si>
    <t>SUBTOTAL ITEM 1.0</t>
  </si>
  <si>
    <t>SUBTOTAL ITEM 2.0</t>
  </si>
  <si>
    <t>SUBTOTAL ITEM 3.0</t>
  </si>
  <si>
    <t>SUBTOTAL ITEM 4.0</t>
  </si>
  <si>
    <t>SUBTOTAL ITEM 5.0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</si>
  <si>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</si>
  <si>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</si>
  <si>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</si>
  <si>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</si>
  <si>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</si>
  <si>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</si>
  <si>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</si>
  <si>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</si>
  <si>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</si>
  <si>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</si>
  <si>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SUBTOTAL ITEM 16.0</t>
  </si>
  <si>
    <t>Concreto armado fck=25MPa fabricado na obra, adensado e lançado, para
pilar, com formas planas em compensado resinado 12mm (05 usos)</t>
  </si>
  <si>
    <t>Concreto armado fck=25MPa fabricado na obra, adensado e lançado, para
viga, com formas planas em compensado resinado 12mm (05 usos)</t>
  </si>
  <si>
    <t>Laje pré-moldada treliçada para forro (fck=25mpa), inclusive capeamento e
escoramento</t>
  </si>
  <si>
    <t>Lastro de concreto simples regularizado para piso, inclusive,impermeabilização</t>
  </si>
  <si>
    <t>Total</t>
  </si>
  <si>
    <t>3.1.3</t>
  </si>
  <si>
    <t>ESTACAS A TRADO (BROCA) D=20CM, EM CONCRETO MOLDADO IN LOCO, 15MPA, SEM ARMAÇÃO</t>
  </si>
  <si>
    <t>M</t>
  </si>
  <si>
    <t>Unid</t>
  </si>
  <si>
    <t>TUBO PVC SOLDAVEL PARA ESGOTO</t>
  </si>
  <si>
    <t>Cabo de cobre nu 35 mm²</t>
  </si>
  <si>
    <t>Luminária fluorescente de embutir aberta 1x32 w, completa, conforme especificações</t>
  </si>
  <si>
    <t>6.14.3</t>
  </si>
  <si>
    <t>Conjunto terminal aéreo, presilha e fixação</t>
  </si>
  <si>
    <t>6.14.4</t>
  </si>
  <si>
    <t>Luminária fluorescente de embutir aberta 2x32w, completa, conforme especificações</t>
  </si>
  <si>
    <t>6.14.5</t>
  </si>
  <si>
    <t>Conector e descida paa pilares</t>
  </si>
  <si>
    <t>Para Raio tipo Franklin, em latão cromado duas decidas para proteção de edificações</t>
  </si>
  <si>
    <t>unid</t>
  </si>
  <si>
    <t>Aço CA-25 10,00mm vergalhão</t>
  </si>
  <si>
    <t xml:space="preserve">Conector mini-gar </t>
  </si>
  <si>
    <t>6.15.4</t>
  </si>
  <si>
    <t>Caixa de equalização de embutir com saida na parte superior e inferior para eletroduto de 25 mm  20x20x14</t>
  </si>
  <si>
    <t>6.15.5</t>
  </si>
  <si>
    <t>Haste cooperweld 5/8 x3m com conector</t>
  </si>
  <si>
    <t>6.15.6</t>
  </si>
  <si>
    <t>Cordoalha de cobre nu inclusive isoladores 35 mm²</t>
  </si>
  <si>
    <t>6.15.7</t>
  </si>
  <si>
    <t>Cordoalha de cobre nu inclusive isoladores 50 mm²</t>
  </si>
  <si>
    <t>6.15.8</t>
  </si>
  <si>
    <t>Caixa de inspenção PVC de 12" com tampa de aço galvanizada conforme projeto</t>
  </si>
  <si>
    <t>6.15.9</t>
  </si>
  <si>
    <t>Terminal ou conector de pressão para cabo 50 mm²</t>
  </si>
  <si>
    <t>7.1.3</t>
  </si>
  <si>
    <t>Alvenaria de bloco cerâmica (9x19x25 cm), e=0,15mm, com argamassa traço1:2:8 (cimento/cal/areia)</t>
  </si>
  <si>
    <t>10.1.6</t>
  </si>
  <si>
    <t>11.1.2</t>
  </si>
  <si>
    <t>11.1.3</t>
  </si>
  <si>
    <t>SUBTOTAL ITEM 17.0</t>
  </si>
  <si>
    <r>
      <t>Valor Unit.</t>
    </r>
    <r>
      <rPr>
        <b/>
        <sz val="10"/>
        <color rgb="FF010000"/>
        <rFont val="Calibri"/>
        <family val="2"/>
        <scheme val="minor"/>
      </rPr>
      <t xml:space="preserve"> C/LDI R$</t>
    </r>
  </si>
  <si>
    <r>
      <t>Valor Total</t>
    </r>
    <r>
      <rPr>
        <b/>
        <sz val="10"/>
        <color rgb="FF010000"/>
        <rFont val="Calibri"/>
        <family val="2"/>
        <scheme val="minor"/>
      </rPr>
      <t xml:space="preserve"> C/LDI R$</t>
    </r>
  </si>
  <si>
    <t>Quant. Exe</t>
  </si>
  <si>
    <t>Quant. Prev</t>
  </si>
  <si>
    <t>0</t>
  </si>
  <si>
    <t>Quan. Fat</t>
  </si>
  <si>
    <r>
      <t>Saldo Total</t>
    </r>
    <r>
      <rPr>
        <b/>
        <sz val="10"/>
        <color rgb="FF010000"/>
        <rFont val="Calibri"/>
        <family val="2"/>
        <scheme val="minor"/>
      </rPr>
      <t xml:space="preserve"> C/LDI R$</t>
    </r>
  </si>
  <si>
    <r>
      <t>V. Unit.</t>
    </r>
    <r>
      <rPr>
        <b/>
        <sz val="10"/>
        <color rgb="FF010000"/>
        <rFont val="Calibri"/>
        <family val="2"/>
        <scheme val="minor"/>
      </rPr>
      <t xml:space="preserve"> C/LDI R$</t>
    </r>
  </si>
  <si>
    <t>RT Eng. Civil                                       Paulo Eduardo Gomes dos Santos</t>
  </si>
  <si>
    <t>CREA MG 54296D</t>
  </si>
  <si>
    <t>PATIS ESCOLA FNDE 4 SALAS       PLANILHA VENCEDORA</t>
  </si>
  <si>
    <t>PATIS ESCOLA FNDE 4 SALAS                                                      PLANILHA EXECUTADA</t>
  </si>
  <si>
    <r>
      <t xml:space="preserve">Saldo Total           </t>
    </r>
    <r>
      <rPr>
        <b/>
        <sz val="10"/>
        <color rgb="FF010000"/>
        <rFont val="Calibri"/>
        <family val="2"/>
        <scheme val="minor"/>
      </rPr>
      <t xml:space="preserve"> C/LDI R$</t>
    </r>
  </si>
  <si>
    <t>PATIS ESCOLA FNDE 4 SALAS                                                      VALORES MEDIDOS</t>
  </si>
  <si>
    <t>RT Eng. Civil    Paulo Eduardo Gomes dos Santos</t>
  </si>
  <si>
    <t>Anexo 01</t>
  </si>
  <si>
    <t>Anexo 02</t>
  </si>
  <si>
    <t>Anexo 03</t>
  </si>
  <si>
    <t>Anexo 04</t>
  </si>
  <si>
    <t>Alvenaria de bloco cerâmica (14x19x25 cm), e=0,15mm, com argamassa traço1:2:8 (cimento/cal/areia)</t>
  </si>
  <si>
    <t>Camada de regularização argamassa traço 1:3 espessura média 3 cm.</t>
  </si>
  <si>
    <t>PATIS ESCOLA FNDE 4 SALAS                                                      PLANILHA VENCEDORA MODIFICADA       Pelo Aditivo 03</t>
  </si>
  <si>
    <t>1.0</t>
  </si>
  <si>
    <t>1.1.1</t>
  </si>
  <si>
    <t>1.1.2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</si>
  <si>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</si>
  <si>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</si>
  <si>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</si>
  <si>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</si>
  <si>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</si>
  <si>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</si>
  <si>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</si>
  <si>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</si>
  <si>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</si>
  <si>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</si>
  <si>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</si>
  <si>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</si>
  <si>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</si>
  <si>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</si>
  <si>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2.5</t>
  </si>
  <si>
    <t>2.5.1</t>
  </si>
  <si>
    <t>2.6</t>
  </si>
  <si>
    <t>2.6.1</t>
  </si>
  <si>
    <t>2.6.2</t>
  </si>
  <si>
    <t>2.6.3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</si>
  <si>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</si>
  <si>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</si>
  <si>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</si>
  <si>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</si>
  <si>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</si>
  <si>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</si>
  <si>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</si>
  <si>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</si>
  <si>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</si>
  <si>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2.8.4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</si>
  <si>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</si>
  <si>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</si>
  <si>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</si>
  <si>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</si>
  <si>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</si>
  <si>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</si>
  <si>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</si>
  <si>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</si>
  <si>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</si>
  <si>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</si>
  <si>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2.10</t>
  </si>
  <si>
    <t>2.10.1</t>
  </si>
  <si>
    <t>2.10.2</t>
  </si>
  <si>
    <t>2.10.3</t>
  </si>
  <si>
    <t>2.10.4</t>
  </si>
  <si>
    <t>2.10.5</t>
  </si>
  <si>
    <t>2.10.6</t>
  </si>
  <si>
    <t>3.0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</si>
  <si>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</si>
  <si>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</si>
  <si>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</si>
  <si>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</si>
  <si>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</si>
  <si>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</si>
  <si>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</si>
  <si>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</si>
  <si>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3.4</t>
  </si>
  <si>
    <t>3.4.1</t>
  </si>
  <si>
    <t>3.4.2</t>
  </si>
  <si>
    <t>3.4.3</t>
  </si>
  <si>
    <t>3.5</t>
  </si>
  <si>
    <t>3.5.1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</si>
  <si>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</si>
  <si>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</si>
  <si>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</si>
  <si>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</si>
  <si>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</si>
  <si>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</si>
  <si>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</si>
  <si>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</si>
  <si>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</si>
  <si>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3.8.3</t>
  </si>
  <si>
    <t>3.8.4</t>
  </si>
  <si>
    <t>3.8.5</t>
  </si>
  <si>
    <t>3.8.6</t>
  </si>
  <si>
    <t>3.9</t>
  </si>
  <si>
    <t>3.9.1</t>
  </si>
  <si>
    <t>3.9.2</t>
  </si>
  <si>
    <t>3.9.3</t>
  </si>
  <si>
    <t>3.9.4</t>
  </si>
  <si>
    <t>3.10</t>
  </si>
  <si>
    <t>3.10.1</t>
  </si>
  <si>
    <t>3.10.2</t>
  </si>
  <si>
    <t>3.10.3</t>
  </si>
  <si>
    <t>3.10.4</t>
  </si>
  <si>
    <t>3.10.5</t>
  </si>
  <si>
    <t>3.11</t>
  </si>
  <si>
    <t>3.11.1</t>
  </si>
  <si>
    <t>3.12</t>
  </si>
  <si>
    <t>3.12.1</t>
  </si>
  <si>
    <t>3.13</t>
  </si>
  <si>
    <t>3.13.1</t>
  </si>
  <si>
    <t>3.14</t>
  </si>
  <si>
    <t>3.14.1</t>
  </si>
  <si>
    <t>3.14.2</t>
  </si>
  <si>
    <t>3.14.3</t>
  </si>
  <si>
    <t>3.14.4</t>
  </si>
  <si>
    <t>3.14.5</t>
  </si>
  <si>
    <t>3.15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</si>
  <si>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</si>
  <si>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</si>
  <si>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</si>
  <si>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</si>
  <si>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</si>
  <si>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</si>
  <si>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</si>
  <si>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</si>
  <si>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3.15.9</t>
  </si>
  <si>
    <t>4.2</t>
  </si>
  <si>
    <t>4.2.1</t>
  </si>
  <si>
    <t>4.3</t>
  </si>
  <si>
    <t>4.3.1</t>
  </si>
  <si>
    <t>5.0</t>
  </si>
  <si>
    <t>6.1.3</t>
  </si>
  <si>
    <t>7.0</t>
  </si>
  <si>
    <t>7.1.4</t>
  </si>
  <si>
    <t>7.1.5</t>
  </si>
  <si>
    <t>7.1.6</t>
  </si>
  <si>
    <t>10.2.2</t>
  </si>
  <si>
    <t>10.2.3</t>
  </si>
  <si>
    <t>11.2.1</t>
  </si>
  <si>
    <t>11.2.2</t>
  </si>
  <si>
    <t>11.2.3</t>
  </si>
  <si>
    <t>11.2.4</t>
  </si>
  <si>
    <t>11.2.5</t>
  </si>
  <si>
    <t>11.3.2</t>
  </si>
  <si>
    <t>11.3.3</t>
  </si>
  <si>
    <t>11.4</t>
  </si>
  <si>
    <t>11.4.1</t>
  </si>
  <si>
    <t>11.5</t>
  </si>
  <si>
    <t>11.5.1</t>
  </si>
  <si>
    <t>11.5.2</t>
  </si>
  <si>
    <t>11.5.3</t>
  </si>
  <si>
    <t>11.5.4</t>
  </si>
  <si>
    <t>11.5.5</t>
  </si>
  <si>
    <t>11.5.6</t>
  </si>
  <si>
    <t>11.6</t>
  </si>
  <si>
    <t>11.6.1</t>
  </si>
  <si>
    <t>11.6.2</t>
  </si>
  <si>
    <t>11.6.3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</si>
  <si>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</si>
  <si>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</si>
  <si>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</si>
  <si>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</si>
  <si>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</si>
  <si>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</si>
  <si>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</si>
  <si>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</si>
  <si>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</si>
  <si>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</si>
  <si>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</si>
  <si>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13.1</t>
  </si>
  <si>
    <t>13.1.3</t>
  </si>
  <si>
    <t>DESCRIÇÃO</t>
  </si>
  <si>
    <t>QUANTIDADE PREVISTA</t>
  </si>
  <si>
    <r>
      <t>V. Unit.</t>
    </r>
    <r>
      <rPr>
        <b/>
        <sz val="12"/>
        <color rgb="FF010000"/>
        <rFont val="Calibri"/>
        <family val="2"/>
        <scheme val="minor"/>
      </rPr>
      <t xml:space="preserve"> C/BDI 23,98%</t>
    </r>
  </si>
  <si>
    <t xml:space="preserve">Município: </t>
  </si>
  <si>
    <t>Prefeitura Municipal de Patis</t>
  </si>
  <si>
    <r>
      <t>Projeto:</t>
    </r>
    <r>
      <rPr>
        <i/>
        <sz val="10"/>
        <rFont val="Calibri"/>
        <family val="2"/>
      </rPr>
      <t xml:space="preserve"> </t>
    </r>
  </si>
  <si>
    <t>PLANILHA ORÇAMENTARIA</t>
  </si>
  <si>
    <t>Endereço</t>
  </si>
  <si>
    <t>Comunidade Pindaiba do Arroz</t>
  </si>
  <si>
    <t>Municipio</t>
  </si>
  <si>
    <t>Projeto</t>
  </si>
  <si>
    <t>VALOR TOTAL</t>
  </si>
  <si>
    <t>ENDEREÇO:</t>
  </si>
  <si>
    <t>Composição de BDI Sugerida</t>
  </si>
  <si>
    <t>Composição de BDI Adotada</t>
  </si>
  <si>
    <t>BDI Proposto</t>
  </si>
  <si>
    <t>Garantia (G)</t>
  </si>
  <si>
    <t>Garantia:</t>
  </si>
  <si>
    <t>%</t>
  </si>
  <si>
    <t xml:space="preserve"> Fórmula:</t>
  </si>
  <si>
    <t>Risco (R)</t>
  </si>
  <si>
    <t>Risco:</t>
  </si>
  <si>
    <t>BDI = ((1+AC+G+S+R) x (1+DF) x (1+L))  -1</t>
  </si>
  <si>
    <t>Despesas Financeiras (DF)</t>
  </si>
  <si>
    <t>Despesas Financeiras:</t>
  </si>
  <si>
    <t>(1-T)</t>
  </si>
  <si>
    <t>Administração Central (AC)</t>
  </si>
  <si>
    <t>Administração Central:</t>
  </si>
  <si>
    <t xml:space="preserve">  Observação:</t>
  </si>
  <si>
    <t xml:space="preserve">Lucros (L) </t>
  </si>
  <si>
    <t>Lucros:</t>
  </si>
  <si>
    <t xml:space="preserve">   I)   Composição do BDI,Intervalos admissíveis e Fórmula de Cálculo no Acórdão 2622/2013 do TCU</t>
  </si>
  <si>
    <t>Tributos (T)</t>
  </si>
  <si>
    <t>Tributos:</t>
  </si>
  <si>
    <t>_____________________________________</t>
  </si>
  <si>
    <t>VALMIR MORAIS DE SÁ</t>
  </si>
  <si>
    <t>GERALDO AUGUSTO FERREIRA DA SILVA</t>
  </si>
  <si>
    <t>PREFEITO MUNICIPAL</t>
  </si>
  <si>
    <t>MUNICIPIO DE PATIS/MG</t>
  </si>
  <si>
    <t xml:space="preserve">VALOR DO CONVENIO: R$ </t>
  </si>
  <si>
    <r>
      <t xml:space="preserve">OBRA: </t>
    </r>
    <r>
      <rPr>
        <b/>
        <sz val="11"/>
        <color theme="1"/>
        <rFont val="Calibri"/>
        <family val="2"/>
        <scheme val="minor"/>
      </rPr>
      <t>UNIDADE ESCOLAR 04 SALAS - FNDE/MEC</t>
    </r>
  </si>
  <si>
    <t>LOCAL: COMUNIDADE DE PINDAIBA</t>
  </si>
  <si>
    <t>ORDEM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</si>
  <si>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</si>
  <si>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</si>
  <si>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</si>
  <si>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</si>
  <si>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</si>
  <si>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</si>
  <si>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</si>
  <si>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</si>
  <si>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</si>
  <si>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VALOR DO ITEM (R$)</t>
  </si>
  <si>
    <t>(%) REFERENTE A OBRA</t>
  </si>
  <si>
    <t>Q1</t>
  </si>
  <si>
    <t>Q2</t>
  </si>
  <si>
    <t>INSTALAÇÕES HIDRO - SANITARIAS</t>
  </si>
  <si>
    <t>INSTALAÇÕES ELÉTRICA E TELEFONIACAS(380/220)</t>
  </si>
  <si>
    <t>ESQUADRILHAS</t>
  </si>
  <si>
    <t>INSTALAÇÕES REDE LÓGICA:</t>
  </si>
  <si>
    <t>TOTAL:</t>
  </si>
  <si>
    <t>___________________________________</t>
  </si>
  <si>
    <t>____________________________________</t>
  </si>
  <si>
    <t>ENG° CIVIL CREA: 188291/D</t>
  </si>
  <si>
    <t>TERMO DE COMPROMISSO PAR N° 19635/2013</t>
  </si>
  <si>
    <t>COMUNIDADE DE PINDAIBA DO ARROZ</t>
  </si>
  <si>
    <t>__________________________________</t>
  </si>
  <si>
    <t>Emboço de parede, com argamassa traço - 1:2:9 (cimento / cal / areia),
espessura 1,5 cm</t>
  </si>
  <si>
    <t>Reboco paulista aplicado para teto, com argamassa traço - 1:2:6 (cimento /
cal / areia), espessura 1,5 cm - massa única</t>
  </si>
  <si>
    <t>codigo</t>
  </si>
  <si>
    <t>Caixa d'água metalica, capacidade 20.000 L - instalada, inclusive estrutura
em concreto armado de suporte, conforme projeto</t>
  </si>
  <si>
    <t xml:space="preserve"> ELETRODUTO FLEXÍVEL CORRUGADO, PVC, DN 25 MM (3/4"), PARA CIRCUITOS TE RMINAIS, INSTALADO EM PAREDE - FORNECIMENTO E INSTALAÇÃO. AF_12/2015</t>
  </si>
  <si>
    <t>Tomada de embutir para uso geral, 2p+t, geral 20 A</t>
  </si>
  <si>
    <t>ED-20582</t>
  </si>
  <si>
    <t>Cobogó cerâmico (elemento vazado), 15x15x10cm, assentado com
argamassa traco 1:4 de cimento e areia</t>
  </si>
  <si>
    <t xml:space="preserve">V. Unit. C/BDI </t>
  </si>
  <si>
    <t>Quadro de distribuicao para telefone n.3, 40X40X12cm em chapa metálica,
sem Acessórios, padrão telebras, fornecimento e instalação</t>
  </si>
  <si>
    <t>PATIS 15/02/2022</t>
  </si>
  <si>
    <t>ENG° CIVIL CREA MG: 188.291/D</t>
  </si>
  <si>
    <t>BASE SINAP NOVEMBRO 2021</t>
  </si>
  <si>
    <t>Terminio da construção de Escola Municipal (04 salas) - Padrão FNDE na Comunidade de Pindaiba do Arroz - Patis-MG</t>
  </si>
  <si>
    <t>PRAZO DE EXECUÇÃO: 09 MESES</t>
  </si>
  <si>
    <t xml:space="preserve">                                                                                                         </t>
  </si>
  <si>
    <t>Terminio da Construção de Escola 04 Salas  - Padrão FNDE - Pindaíba do Arroz /Patis-MG</t>
  </si>
  <si>
    <t xml:space="preserve">     ANEXO III -  CRONOGRAMA FISICO FINANCEIRO </t>
  </si>
  <si>
    <t>PROCESSO LICITATÓRIO Nº 022/2022 - TP Nº 001/2022</t>
  </si>
  <si>
    <t xml:space="preserve">ANEXO III - PLANILHA ORÇAMENTÁRIA </t>
  </si>
  <si>
    <t>PATIS</t>
  </si>
  <si>
    <t>PROCESSO LICITATÓRIO  Nº 022/2022 - TOMADA DE PREÇO Nº 001/2022</t>
  </si>
  <si>
    <t>ANEXO XVIII - PLANILHA DE CALCULO BDI</t>
  </si>
  <si>
    <t>PROCESSO LICITATÓRIO Nº 022/2022 - TOMADA DE PREÇO Nº 001/2022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</si>
</sst>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-* #,##0_-;\-* #,##0_-;_-* &quot;-&quot;??_-;_-@_-"/>
    <numFmt numFmtId="167" formatCode="_-* #,##0.0000_-;\-* #,##0.00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1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100F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17" fillId="0" borderId="0" applyFont="0" applyFill="0" applyBorder="0" applyAlignment="0" applyProtection="0"/>
    <xf numFmtId="0" fontId="16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261"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wrapText="1"/>
    </xf>
    <xf numFmtId="164" fontId="3" fillId="4" borderId="1" xfId="2" applyFont="1" applyFill="1" applyBorder="1" applyAlignment="1">
      <alignment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43" fontId="4" fillId="0" borderId="1" xfId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43" fontId="3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4" fontId="2" fillId="0" borderId="1" xfId="2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/>
    </xf>
    <xf numFmtId="165" fontId="8" fillId="2" borderId="1" xfId="1" applyNumberFormat="1" applyFont="1" applyFill="1" applyBorder="1"/>
    <xf numFmtId="165" fontId="8" fillId="2" borderId="1" xfId="1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1" xfId="0" applyNumberFormat="1" applyFont="1" applyFill="1" applyBorder="1" applyAlignment="1">
      <alignment horizontal="left" vertical="center" wrapText="1"/>
    </xf>
    <xf numFmtId="164" fontId="3" fillId="0" borderId="0" xfId="2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wrapText="1"/>
    </xf>
    <xf numFmtId="164" fontId="3" fillId="0" borderId="0" xfId="2" applyFont="1" applyFill="1" applyAlignment="1">
      <alignment wrapText="1"/>
    </xf>
    <xf numFmtId="43" fontId="2" fillId="4" borderId="1" xfId="1" applyFont="1" applyFill="1" applyBorder="1" applyAlignment="1">
      <alignment wrapText="1"/>
    </xf>
    <xf numFmtId="43" fontId="3" fillId="4" borderId="1" xfId="1" applyFont="1" applyFill="1" applyBorder="1" applyAlignment="1">
      <alignment wrapText="1"/>
    </xf>
    <xf numFmtId="43" fontId="3" fillId="6" borderId="1" xfId="1" applyFont="1" applyFill="1" applyBorder="1" applyAlignment="1">
      <alignment wrapText="1"/>
    </xf>
    <xf numFmtId="43" fontId="2" fillId="0" borderId="1" xfId="1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top" wrapText="1"/>
    </xf>
    <xf numFmtId="43" fontId="8" fillId="0" borderId="1" xfId="1" applyFont="1" applyFill="1" applyBorder="1" applyAlignment="1">
      <alignment horizontal="right" wrapText="1"/>
    </xf>
    <xf numFmtId="43" fontId="11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43" fontId="10" fillId="0" borderId="1" xfId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left" vertical="center" wrapText="1" shrinkToFit="1"/>
    </xf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right" wrapText="1" shrinkToFit="1"/>
    </xf>
    <xf numFmtId="43" fontId="8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3" fontId="3" fillId="3" borderId="1" xfId="1" applyFont="1" applyFill="1" applyBorder="1" applyAlignment="1">
      <alignment wrapText="1"/>
    </xf>
    <xf numFmtId="164" fontId="4" fillId="7" borderId="1" xfId="2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right" wrapText="1"/>
    </xf>
    <xf numFmtId="164" fontId="5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top" wrapText="1"/>
    </xf>
    <xf numFmtId="43" fontId="8" fillId="2" borderId="1" xfId="1" applyFont="1" applyFill="1" applyBorder="1" applyAlignment="1">
      <alignment horizontal="right" wrapText="1"/>
    </xf>
    <xf numFmtId="43" fontId="11" fillId="2" borderId="1" xfId="1" applyFont="1" applyFill="1" applyBorder="1" applyAlignment="1">
      <alignment horizontal="right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/>
    <xf numFmtId="39" fontId="8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right" wrapText="1"/>
    </xf>
    <xf numFmtId="164" fontId="2" fillId="0" borderId="0" xfId="2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9" fillId="3" borderId="1" xfId="2" applyFont="1" applyFill="1" applyBorder="1" applyAlignment="1">
      <alignment horizontal="center" vertical="center" wrapText="1"/>
    </xf>
    <xf numFmtId="43" fontId="5" fillId="0" borderId="0" xfId="1" applyFont="1" applyFill="1" applyAlignment="1">
      <alignment horizontal="left" vertical="top" wrapText="1"/>
    </xf>
    <xf numFmtId="43" fontId="8" fillId="0" borderId="0" xfId="0" applyNumberFormat="1" applyFont="1" applyFill="1" applyBorder="1" applyAlignment="1">
      <alignment horizontal="left" vertical="top" wrapText="1"/>
    </xf>
    <xf numFmtId="43" fontId="5" fillId="0" borderId="0" xfId="0" applyNumberFormat="1" applyFont="1" applyFill="1" applyAlignment="1">
      <alignment horizontal="left" vertical="top" wrapText="1"/>
    </xf>
    <xf numFmtId="43" fontId="3" fillId="0" borderId="0" xfId="1" applyFont="1" applyFill="1" applyAlignment="1">
      <alignment horizontal="left" vertical="top" wrapText="1"/>
    </xf>
    <xf numFmtId="43" fontId="7" fillId="0" borderId="0" xfId="1" applyFont="1" applyFill="1" applyAlignment="1">
      <alignment horizontal="left" vertical="top" wrapText="1"/>
    </xf>
    <xf numFmtId="0" fontId="0" fillId="0" borderId="5" xfId="0" applyBorder="1" applyAlignment="1">
      <alignment vertical="center" wrapText="1"/>
    </xf>
    <xf numFmtId="43" fontId="5" fillId="0" borderId="0" xfId="0" applyNumberFormat="1" applyFont="1" applyFill="1" applyBorder="1" applyAlignment="1">
      <alignment horizontal="left" vertical="top" wrapText="1"/>
    </xf>
    <xf numFmtId="10" fontId="8" fillId="0" borderId="0" xfId="0" applyNumberFormat="1" applyFont="1" applyFill="1" applyBorder="1" applyAlignment="1">
      <alignment horizontal="left" vertical="top" wrapText="1"/>
    </xf>
    <xf numFmtId="43" fontId="7" fillId="0" borderId="0" xfId="0" applyNumberFormat="1" applyFont="1" applyFill="1" applyAlignment="1">
      <alignment horizontal="left" vertical="top" wrapText="1"/>
    </xf>
    <xf numFmtId="43" fontId="11" fillId="0" borderId="1" xfId="1" quotePrefix="1" applyFont="1" applyFill="1" applyBorder="1" applyAlignment="1">
      <alignment horizontal="right" wrapText="1"/>
    </xf>
    <xf numFmtId="43" fontId="2" fillId="3" borderId="1" xfId="1" applyFont="1" applyFill="1" applyBorder="1" applyAlignment="1">
      <alignment wrapText="1"/>
    </xf>
    <xf numFmtId="164" fontId="23" fillId="7" borderId="5" xfId="2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164" fontId="23" fillId="7" borderId="24" xfId="2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164" fontId="23" fillId="7" borderId="6" xfId="2" applyFont="1" applyFill="1" applyBorder="1" applyAlignment="1">
      <alignment horizontal="center" vertical="center" wrapText="1"/>
    </xf>
    <xf numFmtId="0" fontId="16" fillId="0" borderId="0" xfId="5"/>
    <xf numFmtId="0" fontId="1" fillId="0" borderId="0" xfId="6" applyFill="1" applyBorder="1" applyAlignment="1">
      <alignment vertical="center"/>
    </xf>
    <xf numFmtId="2" fontId="1" fillId="0" borderId="3" xfId="6" applyNumberFormat="1" applyFill="1" applyBorder="1" applyAlignment="1">
      <alignment horizontal="right" vertical="center"/>
    </xf>
    <xf numFmtId="0" fontId="1" fillId="0" borderId="4" xfId="6" applyFont="1" applyFill="1" applyBorder="1" applyAlignment="1">
      <alignment horizontal="center" vertical="center"/>
    </xf>
    <xf numFmtId="0" fontId="1" fillId="0" borderId="7" xfId="6" applyFill="1" applyBorder="1" applyAlignment="1">
      <alignment vertical="center"/>
    </xf>
    <xf numFmtId="0" fontId="1" fillId="0" borderId="8" xfId="6" applyFill="1" applyBorder="1" applyAlignment="1">
      <alignment vertical="center"/>
    </xf>
    <xf numFmtId="0" fontId="1" fillId="0" borderId="9" xfId="6" applyFill="1" applyBorder="1" applyAlignment="1">
      <alignment vertical="center"/>
    </xf>
    <xf numFmtId="2" fontId="1" fillId="0" borderId="10" xfId="6" applyNumberFormat="1" applyFill="1" applyBorder="1" applyAlignment="1">
      <alignment horizontal="right" vertical="center"/>
    </xf>
    <xf numFmtId="0" fontId="1" fillId="0" borderId="6" xfId="6" applyFont="1" applyFill="1" applyBorder="1" applyAlignment="1">
      <alignment horizontal="center" vertical="center"/>
    </xf>
    <xf numFmtId="0" fontId="1" fillId="0" borderId="11" xfId="6" applyBorder="1" applyAlignment="1">
      <alignment vertical="center"/>
    </xf>
    <xf numFmtId="0" fontId="1" fillId="0" borderId="12" xfId="6" applyBorder="1" applyAlignment="1">
      <alignment vertical="center"/>
    </xf>
    <xf numFmtId="0" fontId="4" fillId="2" borderId="1" xfId="5" applyFont="1" applyFill="1" applyBorder="1"/>
    <xf numFmtId="0" fontId="16" fillId="0" borderId="0" xfId="5" applyFont="1"/>
    <xf numFmtId="0" fontId="16" fillId="2" borderId="0" xfId="5" applyFill="1"/>
    <xf numFmtId="0" fontId="4" fillId="2" borderId="0" xfId="5" applyFont="1" applyFill="1" applyBorder="1" applyAlignment="1"/>
    <xf numFmtId="0" fontId="8" fillId="2" borderId="2" xfId="5" applyFont="1" applyFill="1" applyBorder="1" applyAlignment="1">
      <alignment horizontal="left"/>
    </xf>
    <xf numFmtId="0" fontId="8" fillId="2" borderId="6" xfId="5" applyFont="1" applyFill="1" applyBorder="1" applyAlignment="1">
      <alignment horizontal="left"/>
    </xf>
    <xf numFmtId="0" fontId="8" fillId="2" borderId="10" xfId="5" applyFont="1" applyFill="1" applyBorder="1" applyAlignment="1">
      <alignment horizontal="left"/>
    </xf>
    <xf numFmtId="0" fontId="16" fillId="0" borderId="2" xfId="5" applyBorder="1" applyAlignment="1">
      <alignment horizontal="center"/>
    </xf>
    <xf numFmtId="0" fontId="16" fillId="0" borderId="24" xfId="5" applyBorder="1" applyAlignment="1">
      <alignment horizontal="center"/>
    </xf>
    <xf numFmtId="0" fontId="16" fillId="0" borderId="10" xfId="5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/>
    <xf numFmtId="43" fontId="26" fillId="0" borderId="1" xfId="1" applyFont="1" applyBorder="1"/>
    <xf numFmtId="43" fontId="26" fillId="0" borderId="1" xfId="0" applyNumberFormat="1" applyFont="1" applyBorder="1"/>
    <xf numFmtId="0" fontId="26" fillId="2" borderId="1" xfId="0" applyFont="1" applyFill="1" applyBorder="1"/>
    <xf numFmtId="0" fontId="0" fillId="0" borderId="5" xfId="0" applyBorder="1" applyAlignment="1"/>
    <xf numFmtId="0" fontId="0" fillId="0" borderId="4" xfId="0" applyBorder="1" applyAlignment="1"/>
    <xf numFmtId="0" fontId="12" fillId="0" borderId="1" xfId="0" applyFont="1" applyBorder="1" applyAlignment="1">
      <alignment vertical="center" wrapText="1"/>
    </xf>
    <xf numFmtId="166" fontId="26" fillId="0" borderId="1" xfId="1" applyNumberFormat="1" applyFont="1" applyBorder="1"/>
    <xf numFmtId="0" fontId="19" fillId="2" borderId="5" xfId="5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horizontal="right" wrapText="1"/>
    </xf>
    <xf numFmtId="43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center" wrapText="1" shrinkToFit="1"/>
    </xf>
    <xf numFmtId="0" fontId="0" fillId="0" borderId="10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vertical="center" wrapText="1"/>
    </xf>
    <xf numFmtId="164" fontId="23" fillId="7" borderId="7" xfId="2" applyFont="1" applyFill="1" applyBorder="1" applyAlignment="1">
      <alignment vertical="center" wrapText="1"/>
    </xf>
    <xf numFmtId="164" fontId="23" fillId="7" borderId="2" xfId="2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3" fontId="8" fillId="0" borderId="0" xfId="1" applyFont="1" applyFill="1" applyBorder="1" applyAlignment="1">
      <alignment horizontal="right" wrapText="1"/>
    </xf>
    <xf numFmtId="0" fontId="15" fillId="0" borderId="0" xfId="5" applyFont="1"/>
    <xf numFmtId="0" fontId="15" fillId="0" borderId="0" xfId="5" applyFont="1" applyFill="1"/>
    <xf numFmtId="167" fontId="5" fillId="0" borderId="0" xfId="0" applyNumberFormat="1" applyFont="1" applyFill="1" applyAlignment="1">
      <alignment horizontal="left" vertical="top" wrapText="1"/>
    </xf>
    <xf numFmtId="43" fontId="8" fillId="0" borderId="1" xfId="1" applyFont="1" applyFill="1" applyBorder="1" applyAlignment="1">
      <alignment horizontal="center" wrapText="1"/>
    </xf>
    <xf numFmtId="43" fontId="5" fillId="0" borderId="0" xfId="1" applyFont="1" applyFill="1" applyAlignment="1">
      <alignment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center" wrapText="1" shrinkToFit="1"/>
    </xf>
    <xf numFmtId="43" fontId="5" fillId="2" borderId="0" xfId="0" applyNumberFormat="1" applyFont="1" applyFill="1" applyAlignment="1">
      <alignment horizontal="left" vertical="top" wrapText="1"/>
    </xf>
    <xf numFmtId="0" fontId="19" fillId="2" borderId="3" xfId="5" applyFont="1" applyFill="1" applyBorder="1" applyAlignment="1">
      <alignment horizontal="center"/>
    </xf>
    <xf numFmtId="0" fontId="19" fillId="2" borderId="5" xfId="5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13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4" fillId="0" borderId="3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vertical="center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5" xfId="0" applyBorder="1"/>
    <xf numFmtId="0" fontId="2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23" fillId="7" borderId="22" xfId="2" applyFont="1" applyFill="1" applyBorder="1" applyAlignment="1">
      <alignment horizontal="center" vertical="center" wrapText="1"/>
    </xf>
    <xf numFmtId="164" fontId="23" fillId="7" borderId="24" xfId="2" applyFont="1" applyFill="1" applyBorder="1" applyAlignment="1">
      <alignment horizontal="center" vertical="center" wrapText="1"/>
    </xf>
    <xf numFmtId="164" fontId="23" fillId="7" borderId="7" xfId="2" applyFont="1" applyFill="1" applyBorder="1" applyAlignment="1">
      <alignment horizontal="center" vertical="center" wrapText="1"/>
    </xf>
    <xf numFmtId="164" fontId="23" fillId="7" borderId="2" xfId="2" applyFont="1" applyFill="1" applyBorder="1" applyAlignment="1">
      <alignment horizontal="center" vertical="center" wrapText="1"/>
    </xf>
    <xf numFmtId="164" fontId="23" fillId="7" borderId="28" xfId="2" applyFont="1" applyFill="1" applyBorder="1" applyAlignment="1">
      <alignment horizontal="center" vertical="center" wrapText="1"/>
    </xf>
    <xf numFmtId="164" fontId="23" fillId="7" borderId="6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3" fillId="7" borderId="1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vertical="top" wrapText="1"/>
    </xf>
    <xf numFmtId="0" fontId="20" fillId="2" borderId="3" xfId="5" applyFont="1" applyFill="1" applyBorder="1" applyAlignment="1">
      <alignment horizontal="left"/>
    </xf>
    <xf numFmtId="0" fontId="20" fillId="2" borderId="5" xfId="5" applyFont="1" applyFill="1" applyBorder="1" applyAlignment="1">
      <alignment horizontal="left"/>
    </xf>
    <xf numFmtId="0" fontId="20" fillId="2" borderId="4" xfId="5" applyFont="1" applyFill="1" applyBorder="1" applyAlignment="1">
      <alignment horizontal="left"/>
    </xf>
    <xf numFmtId="0" fontId="8" fillId="2" borderId="1" xfId="5" applyFont="1" applyFill="1" applyBorder="1" applyAlignment="1">
      <alignment horizontal="left"/>
    </xf>
    <xf numFmtId="0" fontId="16" fillId="0" borderId="1" xfId="5" applyBorder="1" applyAlignment="1">
      <alignment horizontal="center"/>
    </xf>
    <xf numFmtId="0" fontId="19" fillId="2" borderId="3" xfId="5" applyFont="1" applyFill="1" applyBorder="1" applyAlignment="1">
      <alignment horizontal="center"/>
    </xf>
    <xf numFmtId="0" fontId="1" fillId="0" borderId="1" xfId="6" applyFill="1" applyBorder="1" applyAlignment="1">
      <alignment horizontal="left" vertical="center"/>
    </xf>
    <xf numFmtId="0" fontId="21" fillId="0" borderId="14" xfId="6" applyFont="1" applyFill="1" applyBorder="1" applyAlignment="1">
      <alignment horizontal="center"/>
    </xf>
    <xf numFmtId="0" fontId="21" fillId="0" borderId="0" xfId="6" applyFont="1" applyFill="1" applyBorder="1" applyAlignment="1">
      <alignment horizontal="center"/>
    </xf>
    <xf numFmtId="0" fontId="12" fillId="0" borderId="25" xfId="6" applyFont="1" applyFill="1" applyBorder="1" applyAlignment="1">
      <alignment horizontal="center" vertical="center" wrapText="1"/>
    </xf>
    <xf numFmtId="0" fontId="12" fillId="0" borderId="15" xfId="6" applyFont="1" applyFill="1" applyBorder="1" applyAlignment="1">
      <alignment horizontal="center" vertical="center" wrapText="1"/>
    </xf>
    <xf numFmtId="0" fontId="12" fillId="0" borderId="16" xfId="6" applyFont="1" applyFill="1" applyBorder="1" applyAlignment="1">
      <alignment horizontal="center" vertical="center" wrapText="1"/>
    </xf>
    <xf numFmtId="0" fontId="12" fillId="0" borderId="17" xfId="6" applyFont="1" applyFill="1" applyBorder="1" applyAlignment="1">
      <alignment horizontal="center" vertical="center" wrapText="1"/>
    </xf>
    <xf numFmtId="0" fontId="1" fillId="0" borderId="13" xfId="6" applyFill="1" applyBorder="1" applyAlignment="1">
      <alignment vertical="center" wrapText="1"/>
    </xf>
    <xf numFmtId="0" fontId="1" fillId="0" borderId="5" xfId="6" applyFill="1" applyBorder="1" applyAlignment="1">
      <alignment vertical="center" wrapText="1"/>
    </xf>
    <xf numFmtId="0" fontId="1" fillId="0" borderId="4" xfId="6" applyFill="1" applyBorder="1" applyAlignment="1">
      <alignment vertical="center" wrapText="1"/>
    </xf>
    <xf numFmtId="0" fontId="22" fillId="0" borderId="20" xfId="6" applyFont="1" applyFill="1" applyBorder="1" applyAlignment="1">
      <alignment horizontal="left" vertical="center"/>
    </xf>
    <xf numFmtId="0" fontId="1" fillId="0" borderId="7" xfId="6" applyFill="1" applyBorder="1" applyAlignment="1">
      <alignment horizontal="left" vertical="center"/>
    </xf>
    <xf numFmtId="0" fontId="1" fillId="0" borderId="0" xfId="6" applyFill="1" applyBorder="1" applyAlignment="1">
      <alignment horizontal="left" vertical="center"/>
    </xf>
    <xf numFmtId="0" fontId="8" fillId="2" borderId="26" xfId="5" applyFont="1" applyFill="1" applyBorder="1" applyAlignment="1">
      <alignment horizontal="left"/>
    </xf>
    <xf numFmtId="0" fontId="8" fillId="2" borderId="27" xfId="5" applyFont="1" applyFill="1" applyBorder="1" applyAlignment="1">
      <alignment horizontal="left"/>
    </xf>
    <xf numFmtId="0" fontId="1" fillId="0" borderId="21" xfId="6" applyBorder="1" applyAlignment="1">
      <alignment horizontal="center" vertical="center"/>
    </xf>
    <xf numFmtId="0" fontId="1" fillId="0" borderId="11" xfId="6" applyBorder="1" applyAlignment="1">
      <alignment horizontal="center" vertical="center"/>
    </xf>
    <xf numFmtId="0" fontId="1" fillId="0" borderId="14" xfId="6" applyFill="1" applyBorder="1" applyAlignment="1">
      <alignment horizontal="center" vertical="center"/>
    </xf>
    <xf numFmtId="0" fontId="1" fillId="0" borderId="0" xfId="6" applyFill="1" applyBorder="1" applyAlignment="1">
      <alignment horizontal="center" vertical="center"/>
    </xf>
    <xf numFmtId="0" fontId="22" fillId="0" borderId="14" xfId="6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left" vertical="center"/>
    </xf>
    <xf numFmtId="0" fontId="12" fillId="0" borderId="18" xfId="6" applyFont="1" applyFill="1" applyBorder="1" applyAlignment="1">
      <alignment horizontal="center" vertical="center"/>
    </xf>
    <xf numFmtId="10" fontId="12" fillId="0" borderId="17" xfId="8" applyNumberFormat="1" applyFont="1" applyFill="1" applyBorder="1" applyAlignment="1">
      <alignment horizontal="center" vertical="center" wrapText="1"/>
    </xf>
    <xf numFmtId="0" fontId="1" fillId="0" borderId="15" xfId="6" applyFill="1" applyBorder="1" applyAlignment="1">
      <alignment horizontal="center" vertical="center" wrapText="1"/>
    </xf>
    <xf numFmtId="0" fontId="1" fillId="0" borderId="19" xfId="6" applyFill="1" applyBorder="1" applyAlignment="1">
      <alignment horizontal="center" vertical="center" wrapText="1"/>
    </xf>
    <xf numFmtId="0" fontId="1" fillId="0" borderId="14" xfId="6" applyFill="1" applyBorder="1" applyAlignment="1">
      <alignment horizontal="left" vertical="center" wrapText="1"/>
    </xf>
    <xf numFmtId="0" fontId="1" fillId="0" borderId="0" xfId="6" applyFill="1" applyBorder="1" applyAlignment="1">
      <alignment horizontal="left" vertical="center" wrapText="1"/>
    </xf>
    <xf numFmtId="0" fontId="1" fillId="0" borderId="9" xfId="6" applyFill="1" applyBorder="1" applyAlignment="1">
      <alignment horizontal="left" vertical="center" wrapText="1"/>
    </xf>
    <xf numFmtId="0" fontId="28" fillId="0" borderId="3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27" fillId="2" borderId="3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left" wrapText="1"/>
    </xf>
    <xf numFmtId="0" fontId="29" fillId="0" borderId="1" xfId="5" applyFont="1" applyBorder="1" applyAlignment="1">
      <alignment horizontal="center"/>
    </xf>
  </cellXfs>
  <cellStyles count="17">
    <cellStyle name="Moeda" xfId="2" builtinId="4"/>
    <cellStyle name="Moeda 2" xfId="4"/>
    <cellStyle name="Moeda 3" xfId="14"/>
    <cellStyle name="Normal" xfId="0" builtinId="0"/>
    <cellStyle name="Normal 2" xfId="5"/>
    <cellStyle name="Normal 3" xfId="6"/>
    <cellStyle name="Normal 4" xfId="3"/>
    <cellStyle name="Porcentagem 2" xfId="7"/>
    <cellStyle name="Porcentagem 3" xfId="8"/>
    <cellStyle name="Separador de milhares" xfId="1" builtinId="3"/>
    <cellStyle name="Separador de milhares 2" xfId="9"/>
    <cellStyle name="Separador de milhares 3" xfId="10"/>
    <cellStyle name="Separador de milhares 3 2" xfId="15"/>
    <cellStyle name="Vírgula 2" xfId="12"/>
    <cellStyle name="Vírgula 3" xfId="13"/>
    <cellStyle name="Vírgula 4" xfId="11"/>
    <cellStyle name="Vírgula 5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0</xdr:row>
      <xdr:rowOff>455083</xdr:rowOff>
    </xdr:to>
    <xdr:pic>
      <xdr:nvPicPr>
        <xdr:cNvPr id="4" name="Imagem 3" descr="C:\Users\PMPENG01\Downloads\WhatsApp Image 2021-03-17 at 10.24.04 (2).jpe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266700</xdr:colOff>
      <xdr:row>0</xdr:row>
      <xdr:rowOff>552450</xdr:rowOff>
    </xdr:to>
    <xdr:pic>
      <xdr:nvPicPr>
        <xdr:cNvPr id="3" name="Imagem 2" descr="C:\Users\PMPENG01\Downloads\WhatsApp Image 2021-03-17 at 10.24.04 (2).jpe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95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942975</xdr:colOff>
      <xdr:row>1</xdr:row>
      <xdr:rowOff>0</xdr:rowOff>
    </xdr:to>
    <xdr:pic>
      <xdr:nvPicPr>
        <xdr:cNvPr id="3" name="Imagem 2" descr="C:\Users\PMPENG01\Downloads\WhatsApp Image 2021-03-17 at 10.24.04 (2).jpe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562099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8"/>
  <sheetViews>
    <sheetView zoomScale="90" zoomScaleNormal="90" workbookViewId="0">
      <pane ySplit="3" topLeftCell="A178" activePane="bottomLeft" state="frozen"/>
      <selection pane="bottomLeft" activeCell="B188" sqref="B188"/>
    </sheetView>
  </sheetViews>
  <sheetFormatPr defaultColWidth="9.140625" defaultRowHeight="12.75"/>
  <cols>
    <col min="1" max="1" width="6" style="43" customWidth="1"/>
    <col min="2" max="2" width="32.7109375" style="44" customWidth="1"/>
    <col min="3" max="3" width="6.28515625" style="44" customWidth="1"/>
    <col min="4" max="4" width="8.7109375" style="45" bestFit="1" customWidth="1"/>
    <col min="5" max="5" width="15.85546875" style="46" bestFit="1" customWidth="1"/>
    <col min="6" max="6" width="14.7109375" style="46" customWidth="1"/>
    <col min="7" max="7" width="9.140625" style="35"/>
    <col min="8" max="8" width="11.42578125" style="35" bestFit="1" customWidth="1"/>
    <col min="9" max="10" width="9.140625" style="35"/>
    <col min="11" max="16384" width="9.140625" style="36"/>
  </cols>
  <sheetData>
    <row r="1" spans="1:10" ht="21">
      <c r="A1" s="166" t="s">
        <v>583</v>
      </c>
      <c r="B1" s="167"/>
      <c r="C1" s="167"/>
      <c r="D1" s="167"/>
      <c r="E1" s="167"/>
      <c r="F1" s="167"/>
    </row>
    <row r="2" spans="1:10" ht="25.5">
      <c r="A2" s="66" t="s">
        <v>0</v>
      </c>
      <c r="B2" s="66" t="s">
        <v>578</v>
      </c>
      <c r="C2" s="66" t="s">
        <v>55</v>
      </c>
      <c r="D2" s="66" t="s">
        <v>571</v>
      </c>
      <c r="E2" s="66" t="s">
        <v>568</v>
      </c>
      <c r="F2" s="66" t="s">
        <v>569</v>
      </c>
      <c r="G2" s="36"/>
      <c r="H2" s="36"/>
      <c r="I2" s="36"/>
      <c r="J2" s="36"/>
    </row>
    <row r="3" spans="1:10" ht="15">
      <c r="A3" s="171" t="s">
        <v>532</v>
      </c>
      <c r="B3" s="172"/>
      <c r="C3" s="172"/>
      <c r="D3" s="172"/>
      <c r="E3" s="173"/>
      <c r="F3" s="83">
        <f>+F262</f>
        <v>816391.67740000063</v>
      </c>
      <c r="G3" s="36"/>
      <c r="H3" s="36"/>
      <c r="I3" s="36"/>
      <c r="J3" s="36"/>
    </row>
    <row r="4" spans="1:10" s="8" customFormat="1">
      <c r="A4" s="26">
        <v>1</v>
      </c>
      <c r="B4" s="3" t="s">
        <v>141</v>
      </c>
      <c r="C4" s="4"/>
      <c r="D4" s="5"/>
      <c r="E4" s="6"/>
      <c r="F4" s="6"/>
    </row>
    <row r="5" spans="1:10" s="8" customFormat="1" ht="25.5">
      <c r="A5" s="51" t="s">
        <v>6</v>
      </c>
      <c r="B5" s="23" t="s">
        <v>303</v>
      </c>
      <c r="C5" s="52" t="s">
        <v>135</v>
      </c>
      <c r="D5" s="53" t="s">
        <v>56</v>
      </c>
      <c r="E5" s="54">
        <v>224.25</v>
      </c>
      <c r="F5" s="54">
        <f>D5*E5</f>
        <v>1345.5</v>
      </c>
    </row>
    <row r="6" spans="1:10" s="8" customFormat="1" ht="25.5">
      <c r="A6" s="51" t="s">
        <v>5</v>
      </c>
      <c r="B6" s="23" t="s">
        <v>304</v>
      </c>
      <c r="C6" s="52" t="s">
        <v>305</v>
      </c>
      <c r="D6" s="53" t="s">
        <v>57</v>
      </c>
      <c r="E6" s="54">
        <v>3090.96</v>
      </c>
      <c r="F6" s="54">
        <f>D6*E6</f>
        <v>3090.96</v>
      </c>
    </row>
    <row r="7" spans="1:10" s="8" customFormat="1" ht="25.5">
      <c r="A7" s="51" t="s">
        <v>7</v>
      </c>
      <c r="B7" s="23" t="s">
        <v>306</v>
      </c>
      <c r="C7" s="52" t="s">
        <v>135</v>
      </c>
      <c r="D7" s="53">
        <v>727.28</v>
      </c>
      <c r="E7" s="54">
        <v>12.48</v>
      </c>
      <c r="F7" s="54">
        <f>D7*E7</f>
        <v>9076.4544000000005</v>
      </c>
    </row>
    <row r="8" spans="1:10" s="8" customFormat="1" ht="25.5">
      <c r="A8" s="51" t="s">
        <v>8</v>
      </c>
      <c r="B8" s="23" t="s">
        <v>307</v>
      </c>
      <c r="C8" s="52" t="s">
        <v>305</v>
      </c>
      <c r="D8" s="53" t="s">
        <v>57</v>
      </c>
      <c r="E8" s="54">
        <v>1559.37</v>
      </c>
      <c r="F8" s="54">
        <f>D8*E8</f>
        <v>1559.37</v>
      </c>
    </row>
    <row r="9" spans="1:10" s="8" customFormat="1" ht="15">
      <c r="A9" s="168" t="s">
        <v>512</v>
      </c>
      <c r="B9" s="169"/>
      <c r="C9" s="169"/>
      <c r="D9" s="169"/>
      <c r="E9" s="170"/>
      <c r="F9" s="56">
        <f>SUM(F5:F8)</f>
        <v>15072.2844</v>
      </c>
    </row>
    <row r="10" spans="1:10" s="8" customFormat="1">
      <c r="A10" s="26">
        <v>2</v>
      </c>
      <c r="B10" s="1" t="s">
        <v>142</v>
      </c>
      <c r="C10" s="4"/>
      <c r="D10" s="5"/>
      <c r="E10" s="6"/>
      <c r="F10" s="6"/>
    </row>
    <row r="11" spans="1:10" s="8" customFormat="1" ht="38.25">
      <c r="A11" s="51" t="s">
        <v>9</v>
      </c>
      <c r="B11" s="18" t="s">
        <v>457</v>
      </c>
      <c r="C11" s="52" t="s">
        <v>308</v>
      </c>
      <c r="D11" s="53">
        <v>120.24</v>
      </c>
      <c r="E11" s="54">
        <v>22.7</v>
      </c>
      <c r="F11" s="54">
        <f t="shared" ref="F11:F14" si="0">D11*E11</f>
        <v>2729.4479999999999</v>
      </c>
    </row>
    <row r="12" spans="1:10" s="8" customFormat="1">
      <c r="A12" s="51" t="s">
        <v>10</v>
      </c>
      <c r="B12" s="23" t="s">
        <v>309</v>
      </c>
      <c r="C12" s="52" t="s">
        <v>135</v>
      </c>
      <c r="D12" s="53">
        <v>148.82</v>
      </c>
      <c r="E12" s="54">
        <v>11.86</v>
      </c>
      <c r="F12" s="54">
        <f t="shared" si="0"/>
        <v>1765.0051999999998</v>
      </c>
    </row>
    <row r="13" spans="1:10" s="8" customFormat="1" ht="51">
      <c r="A13" s="51" t="s">
        <v>11</v>
      </c>
      <c r="B13" s="18" t="s">
        <v>458</v>
      </c>
      <c r="C13" s="52" t="s">
        <v>308</v>
      </c>
      <c r="D13" s="53">
        <v>62.48</v>
      </c>
      <c r="E13" s="54">
        <v>33.35</v>
      </c>
      <c r="F13" s="54">
        <f t="shared" si="0"/>
        <v>2083.7080000000001</v>
      </c>
    </row>
    <row r="14" spans="1:10" s="8" customFormat="1" ht="25.5">
      <c r="A14" s="51" t="s">
        <v>12</v>
      </c>
      <c r="B14" s="23" t="s">
        <v>310</v>
      </c>
      <c r="C14" s="52" t="s">
        <v>308</v>
      </c>
      <c r="D14" s="53">
        <v>124.5</v>
      </c>
      <c r="E14" s="54">
        <v>27.46</v>
      </c>
      <c r="F14" s="54">
        <f t="shared" si="0"/>
        <v>3418.77</v>
      </c>
    </row>
    <row r="15" spans="1:10" s="8" customFormat="1" ht="12.75" customHeight="1">
      <c r="A15" s="168" t="s">
        <v>513</v>
      </c>
      <c r="B15" s="169"/>
      <c r="C15" s="169"/>
      <c r="D15" s="169"/>
      <c r="E15" s="170"/>
      <c r="F15" s="56">
        <f>SUM(F11:F14)</f>
        <v>9996.9312000000009</v>
      </c>
    </row>
    <row r="16" spans="1:10" s="8" customFormat="1" ht="12.75" customHeight="1">
      <c r="A16" s="27">
        <v>3</v>
      </c>
      <c r="B16" s="1" t="s">
        <v>58</v>
      </c>
      <c r="C16" s="4"/>
      <c r="D16" s="5"/>
      <c r="E16" s="6"/>
      <c r="F16" s="6"/>
    </row>
    <row r="17" spans="1:56" s="8" customFormat="1">
      <c r="A17" s="57" t="s">
        <v>13</v>
      </c>
      <c r="B17" s="55" t="s">
        <v>311</v>
      </c>
      <c r="C17" s="55"/>
      <c r="D17" s="55"/>
      <c r="E17" s="55"/>
      <c r="F17" s="55"/>
    </row>
    <row r="18" spans="1:56" s="8" customFormat="1" ht="38.25">
      <c r="A18" s="58" t="s">
        <v>144</v>
      </c>
      <c r="B18" s="18" t="s">
        <v>459</v>
      </c>
      <c r="C18" s="52" t="s">
        <v>135</v>
      </c>
      <c r="D18" s="53">
        <v>239.89</v>
      </c>
      <c r="E18" s="54">
        <v>36.619999999999997</v>
      </c>
      <c r="F18" s="54">
        <f t="shared" ref="F18:F19" si="1">D18*E18</f>
        <v>8784.7717999999986</v>
      </c>
    </row>
    <row r="19" spans="1:56" s="8" customFormat="1" ht="63.75">
      <c r="A19" s="58" t="s">
        <v>145</v>
      </c>
      <c r="B19" s="23" t="s">
        <v>312</v>
      </c>
      <c r="C19" s="59" t="s">
        <v>308</v>
      </c>
      <c r="D19" s="53">
        <v>75.19</v>
      </c>
      <c r="E19" s="54">
        <v>1349.85</v>
      </c>
      <c r="F19" s="54">
        <f t="shared" si="1"/>
        <v>101495.22149999999</v>
      </c>
    </row>
    <row r="20" spans="1:56" s="8" customFormat="1">
      <c r="A20" s="57" t="s">
        <v>14</v>
      </c>
      <c r="B20" s="55" t="s">
        <v>313</v>
      </c>
      <c r="C20" s="55"/>
      <c r="D20" s="20"/>
      <c r="E20" s="54"/>
      <c r="F20" s="54"/>
    </row>
    <row r="21" spans="1:56" s="8" customFormat="1" ht="76.5">
      <c r="A21" s="58" t="s">
        <v>146</v>
      </c>
      <c r="B21" s="18" t="s">
        <v>460</v>
      </c>
      <c r="C21" s="59" t="s">
        <v>308</v>
      </c>
      <c r="D21" s="53">
        <v>17.07</v>
      </c>
      <c r="E21" s="54">
        <v>1349.85</v>
      </c>
      <c r="F21" s="54">
        <f>D21*E21</f>
        <v>23041.9395</v>
      </c>
    </row>
    <row r="22" spans="1:56" s="8" customFormat="1" ht="15">
      <c r="A22" s="168" t="s">
        <v>514</v>
      </c>
      <c r="B22" s="169"/>
      <c r="C22" s="169"/>
      <c r="D22" s="169"/>
      <c r="E22" s="170"/>
      <c r="F22" s="56">
        <f>SUM(F18:F21)</f>
        <v>133321.93279999998</v>
      </c>
    </row>
    <row r="23" spans="1:56" s="8" customFormat="1">
      <c r="A23" s="26" t="s">
        <v>1</v>
      </c>
      <c r="B23" s="1" t="s">
        <v>143</v>
      </c>
      <c r="C23" s="4"/>
      <c r="D23" s="5"/>
      <c r="E23" s="6"/>
      <c r="F23" s="6"/>
    </row>
    <row r="24" spans="1:56" s="8" customFormat="1">
      <c r="A24" s="57" t="s">
        <v>2</v>
      </c>
      <c r="B24" s="55" t="s">
        <v>314</v>
      </c>
      <c r="C24" s="55"/>
      <c r="D24" s="55"/>
      <c r="E24" s="55"/>
      <c r="F24" s="55"/>
    </row>
    <row r="25" spans="1:56" s="8" customFormat="1" ht="51">
      <c r="A25" s="58" t="s">
        <v>147</v>
      </c>
      <c r="B25" s="23" t="s">
        <v>528</v>
      </c>
      <c r="C25" s="52" t="s">
        <v>308</v>
      </c>
      <c r="D25" s="53">
        <v>15.5</v>
      </c>
      <c r="E25" s="53">
        <v>1349.85</v>
      </c>
      <c r="F25" s="54">
        <f t="shared" ref="F25:F27" si="2">D25*E25</f>
        <v>20922.674999999999</v>
      </c>
    </row>
    <row r="26" spans="1:56" s="8" customFormat="1" ht="51">
      <c r="A26" s="58" t="s">
        <v>148</v>
      </c>
      <c r="B26" s="23" t="s">
        <v>529</v>
      </c>
      <c r="C26" s="52" t="s">
        <v>308</v>
      </c>
      <c r="D26" s="53">
        <v>16.21</v>
      </c>
      <c r="E26" s="53">
        <v>1295.98</v>
      </c>
      <c r="F26" s="54">
        <f t="shared" si="2"/>
        <v>21007.835800000001</v>
      </c>
    </row>
    <row r="27" spans="1:56" s="8" customFormat="1" ht="38.25">
      <c r="A27" s="58" t="s">
        <v>149</v>
      </c>
      <c r="B27" s="23" t="s">
        <v>530</v>
      </c>
      <c r="C27" s="52" t="s">
        <v>135</v>
      </c>
      <c r="D27" s="53">
        <v>500.86</v>
      </c>
      <c r="E27" s="53">
        <v>116.99</v>
      </c>
      <c r="F27" s="54">
        <f t="shared" si="2"/>
        <v>58595.611400000002</v>
      </c>
    </row>
    <row r="28" spans="1:56" s="8" customFormat="1" ht="15">
      <c r="A28" s="168" t="s">
        <v>515</v>
      </c>
      <c r="B28" s="169"/>
      <c r="C28" s="169"/>
      <c r="D28" s="169"/>
      <c r="E28" s="170"/>
      <c r="F28" s="56">
        <f>SUM(F25:F27)</f>
        <v>100526.12220000001</v>
      </c>
    </row>
    <row r="29" spans="1:56" s="9" customFormat="1">
      <c r="A29" s="26">
        <v>5</v>
      </c>
      <c r="B29" s="1" t="s">
        <v>59</v>
      </c>
      <c r="C29" s="1"/>
      <c r="D29" s="47"/>
      <c r="E29" s="48"/>
      <c r="F29" s="48"/>
    </row>
    <row r="30" spans="1:56" s="15" customFormat="1" ht="25.5">
      <c r="A30" s="57" t="s">
        <v>25</v>
      </c>
      <c r="B30" s="55" t="s">
        <v>315</v>
      </c>
      <c r="C30" s="55"/>
      <c r="D30" s="20"/>
      <c r="E30" s="20"/>
      <c r="F30" s="2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s="10" customFormat="1" ht="25.5">
      <c r="A31" s="58" t="s">
        <v>150</v>
      </c>
      <c r="B31" s="23" t="s">
        <v>316</v>
      </c>
      <c r="C31" s="52" t="s">
        <v>317</v>
      </c>
      <c r="D31" s="53">
        <v>52</v>
      </c>
      <c r="E31" s="53">
        <v>14.54</v>
      </c>
      <c r="F31" s="54">
        <f t="shared" ref="F31:F35" si="3">D31*E31</f>
        <v>756.07999999999993</v>
      </c>
    </row>
    <row r="32" spans="1:56" s="11" customFormat="1" ht="25.5">
      <c r="A32" s="58" t="s">
        <v>151</v>
      </c>
      <c r="B32" s="23" t="s">
        <v>318</v>
      </c>
      <c r="C32" s="52" t="s">
        <v>317</v>
      </c>
      <c r="D32" s="53">
        <v>6</v>
      </c>
      <c r="E32" s="53">
        <v>22.2</v>
      </c>
      <c r="F32" s="54">
        <f t="shared" si="3"/>
        <v>133.19999999999999</v>
      </c>
    </row>
    <row r="33" spans="1:56" s="15" customFormat="1" ht="25.5">
      <c r="A33" s="58" t="s">
        <v>152</v>
      </c>
      <c r="B33" s="23" t="s">
        <v>319</v>
      </c>
      <c r="C33" s="52" t="s">
        <v>317</v>
      </c>
      <c r="D33" s="53">
        <v>26</v>
      </c>
      <c r="E33" s="53">
        <v>17.88</v>
      </c>
      <c r="F33" s="54">
        <f t="shared" si="3"/>
        <v>464.88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s="10" customFormat="1" ht="25.5">
      <c r="A34" s="58" t="s">
        <v>153</v>
      </c>
      <c r="B34" s="23" t="s">
        <v>320</v>
      </c>
      <c r="C34" s="52" t="s">
        <v>317</v>
      </c>
      <c r="D34" s="53">
        <v>85</v>
      </c>
      <c r="E34" s="53">
        <v>16.09</v>
      </c>
      <c r="F34" s="54">
        <f t="shared" si="3"/>
        <v>1367.65</v>
      </c>
    </row>
    <row r="35" spans="1:56" s="11" customFormat="1" ht="25.5">
      <c r="A35" s="58" t="s">
        <v>154</v>
      </c>
      <c r="B35" s="23" t="s">
        <v>321</v>
      </c>
      <c r="C35" s="52" t="s">
        <v>317</v>
      </c>
      <c r="D35" s="53">
        <v>122</v>
      </c>
      <c r="E35" s="53">
        <v>11.67</v>
      </c>
      <c r="F35" s="54">
        <f t="shared" si="3"/>
        <v>1423.74</v>
      </c>
    </row>
    <row r="36" spans="1:56" s="15" customFormat="1" ht="25.5">
      <c r="A36" s="57" t="s">
        <v>60</v>
      </c>
      <c r="B36" s="55" t="s">
        <v>322</v>
      </c>
      <c r="C36" s="55"/>
      <c r="D36" s="20"/>
      <c r="E36" s="53"/>
      <c r="F36" s="54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s="10" customFormat="1" ht="38.25">
      <c r="A37" s="58" t="s">
        <v>155</v>
      </c>
      <c r="B37" s="18" t="s">
        <v>461</v>
      </c>
      <c r="C37" s="52" t="s">
        <v>305</v>
      </c>
      <c r="D37" s="53">
        <v>2</v>
      </c>
      <c r="E37" s="53">
        <v>19.12</v>
      </c>
      <c r="F37" s="54">
        <f t="shared" ref="F37:F39" si="4">D37*E37</f>
        <v>38.24</v>
      </c>
    </row>
    <row r="38" spans="1:56" s="11" customFormat="1" ht="38.25">
      <c r="A38" s="58" t="s">
        <v>156</v>
      </c>
      <c r="B38" s="18" t="s">
        <v>462</v>
      </c>
      <c r="C38" s="52" t="s">
        <v>305</v>
      </c>
      <c r="D38" s="53" t="s">
        <v>61</v>
      </c>
      <c r="E38" s="53">
        <v>11.52</v>
      </c>
      <c r="F38" s="54">
        <f t="shared" si="4"/>
        <v>138.24</v>
      </c>
    </row>
    <row r="39" spans="1:56" s="15" customFormat="1" ht="38.25">
      <c r="A39" s="58" t="s">
        <v>157</v>
      </c>
      <c r="B39" s="18" t="s">
        <v>463</v>
      </c>
      <c r="C39" s="52" t="s">
        <v>305</v>
      </c>
      <c r="D39" s="53" t="s">
        <v>62</v>
      </c>
      <c r="E39" s="53">
        <v>9.82</v>
      </c>
      <c r="F39" s="54">
        <f t="shared" si="4"/>
        <v>98.2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s="10" customFormat="1">
      <c r="A40" s="57" t="s">
        <v>63</v>
      </c>
      <c r="B40" s="55" t="s">
        <v>323</v>
      </c>
      <c r="C40" s="55"/>
      <c r="D40" s="20"/>
      <c r="E40" s="54"/>
      <c r="F40" s="54"/>
    </row>
    <row r="41" spans="1:56" s="11" customFormat="1" ht="25.5">
      <c r="A41" s="58" t="s">
        <v>158</v>
      </c>
      <c r="B41" s="23" t="s">
        <v>324</v>
      </c>
      <c r="C41" s="52" t="s">
        <v>305</v>
      </c>
      <c r="D41" s="53" t="s">
        <v>57</v>
      </c>
      <c r="E41" s="53">
        <v>99.23</v>
      </c>
      <c r="F41" s="54">
        <f t="shared" ref="F41:F43" si="5">D41*E41</f>
        <v>99.23</v>
      </c>
    </row>
    <row r="42" spans="1:56" s="15" customFormat="1">
      <c r="A42" s="58" t="s">
        <v>159</v>
      </c>
      <c r="B42" s="23" t="s">
        <v>325</v>
      </c>
      <c r="C42" s="52" t="s">
        <v>305</v>
      </c>
      <c r="D42" s="53" t="s">
        <v>64</v>
      </c>
      <c r="E42" s="53">
        <v>110.78</v>
      </c>
      <c r="F42" s="54">
        <f t="shared" si="5"/>
        <v>221.56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s="10" customFormat="1" ht="25.5">
      <c r="A43" s="58" t="s">
        <v>160</v>
      </c>
      <c r="B43" s="23" t="s">
        <v>326</v>
      </c>
      <c r="C43" s="52" t="s">
        <v>305</v>
      </c>
      <c r="D43" s="53" t="s">
        <v>57</v>
      </c>
      <c r="E43" s="53">
        <v>257.63</v>
      </c>
      <c r="F43" s="54">
        <f t="shared" si="5"/>
        <v>257.63</v>
      </c>
    </row>
    <row r="44" spans="1:56" s="11" customFormat="1" ht="25.5">
      <c r="A44" s="57" t="s">
        <v>65</v>
      </c>
      <c r="B44" s="55" t="s">
        <v>327</v>
      </c>
      <c r="C44" s="55"/>
      <c r="D44" s="20"/>
      <c r="E44" s="53"/>
      <c r="F44" s="54"/>
    </row>
    <row r="45" spans="1:56" s="15" customFormat="1" ht="25.5">
      <c r="A45" s="58" t="s">
        <v>161</v>
      </c>
      <c r="B45" s="23" t="s">
        <v>328</v>
      </c>
      <c r="C45" s="52" t="s">
        <v>305</v>
      </c>
      <c r="D45" s="53" t="s">
        <v>64</v>
      </c>
      <c r="E45" s="53">
        <v>71.25</v>
      </c>
      <c r="F45" s="54">
        <f t="shared" ref="F45:F47" si="6">D45*E45</f>
        <v>142.5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s="10" customFormat="1" ht="25.5">
      <c r="A46" s="58" t="s">
        <v>162</v>
      </c>
      <c r="B46" s="23" t="s">
        <v>329</v>
      </c>
      <c r="C46" s="52" t="s">
        <v>305</v>
      </c>
      <c r="D46" s="53" t="s">
        <v>57</v>
      </c>
      <c r="E46" s="53">
        <v>72.349999999999994</v>
      </c>
      <c r="F46" s="54">
        <f t="shared" si="6"/>
        <v>72.349999999999994</v>
      </c>
    </row>
    <row r="47" spans="1:56" s="11" customFormat="1" ht="25.5">
      <c r="A47" s="58" t="s">
        <v>163</v>
      </c>
      <c r="B47" s="23" t="s">
        <v>330</v>
      </c>
      <c r="C47" s="52" t="s">
        <v>305</v>
      </c>
      <c r="D47" s="53" t="s">
        <v>64</v>
      </c>
      <c r="E47" s="53">
        <v>86.52</v>
      </c>
      <c r="F47" s="54">
        <f t="shared" si="6"/>
        <v>173.04</v>
      </c>
    </row>
    <row r="48" spans="1:56" s="15" customFormat="1" ht="25.5">
      <c r="A48" s="57" t="s">
        <v>66</v>
      </c>
      <c r="B48" s="55" t="s">
        <v>331</v>
      </c>
      <c r="C48" s="55"/>
      <c r="D48" s="20"/>
      <c r="E48" s="53"/>
      <c r="F48" s="54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s="10" customFormat="1" ht="25.5">
      <c r="A49" s="58" t="s">
        <v>164</v>
      </c>
      <c r="B49" s="23" t="s">
        <v>332</v>
      </c>
      <c r="C49" s="52" t="s">
        <v>305</v>
      </c>
      <c r="D49" s="53" t="s">
        <v>57</v>
      </c>
      <c r="E49" s="53">
        <v>87.14</v>
      </c>
      <c r="F49" s="54">
        <f>D49*E49</f>
        <v>87.14</v>
      </c>
    </row>
    <row r="50" spans="1:56" s="11" customFormat="1">
      <c r="A50" s="57" t="s">
        <v>67</v>
      </c>
      <c r="B50" s="55" t="s">
        <v>333</v>
      </c>
      <c r="C50" s="55"/>
      <c r="D50" s="20"/>
      <c r="E50" s="53"/>
      <c r="F50" s="54"/>
    </row>
    <row r="51" spans="1:56" s="15" customFormat="1" ht="63.75">
      <c r="A51" s="58" t="s">
        <v>165</v>
      </c>
      <c r="B51" s="18" t="s">
        <v>464</v>
      </c>
      <c r="C51" s="52" t="s">
        <v>305</v>
      </c>
      <c r="D51" s="53" t="s">
        <v>57</v>
      </c>
      <c r="E51" s="53">
        <v>32111.31</v>
      </c>
      <c r="F51" s="54">
        <f t="shared" ref="F51:F53" si="7">D51*E51</f>
        <v>32111.31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s="10" customFormat="1" ht="63.75">
      <c r="A52" s="58" t="s">
        <v>166</v>
      </c>
      <c r="B52" s="18" t="s">
        <v>465</v>
      </c>
      <c r="C52" s="52" t="s">
        <v>305</v>
      </c>
      <c r="D52" s="53" t="s">
        <v>57</v>
      </c>
      <c r="E52" s="53">
        <v>74.489999999999995</v>
      </c>
      <c r="F52" s="54">
        <f t="shared" si="7"/>
        <v>74.489999999999995</v>
      </c>
    </row>
    <row r="53" spans="1:56" s="11" customFormat="1" ht="25.5">
      <c r="A53" s="58" t="s">
        <v>167</v>
      </c>
      <c r="B53" s="23" t="s">
        <v>334</v>
      </c>
      <c r="C53" s="52" t="s">
        <v>305</v>
      </c>
      <c r="D53" s="53" t="s">
        <v>68</v>
      </c>
      <c r="E53" s="53">
        <v>74.489999999999995</v>
      </c>
      <c r="F53" s="54">
        <f t="shared" si="7"/>
        <v>372.45</v>
      </c>
    </row>
    <row r="54" spans="1:56" s="15" customFormat="1">
      <c r="A54" s="57" t="s">
        <v>69</v>
      </c>
      <c r="B54" s="55" t="s">
        <v>537</v>
      </c>
      <c r="C54" s="55"/>
      <c r="D54" s="20"/>
      <c r="E54" s="53"/>
      <c r="F54" s="5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s="10" customFormat="1" ht="25.5">
      <c r="A55" s="58" t="s">
        <v>168</v>
      </c>
      <c r="B55" s="23" t="s">
        <v>335</v>
      </c>
      <c r="C55" s="52" t="s">
        <v>317</v>
      </c>
      <c r="D55" s="53" t="s">
        <v>70</v>
      </c>
      <c r="E55" s="53">
        <v>17.559999999999999</v>
      </c>
      <c r="F55" s="54">
        <f t="shared" ref="F55:F58" si="8">D55*E55</f>
        <v>421.43999999999994</v>
      </c>
    </row>
    <row r="56" spans="1:56" s="11" customFormat="1" ht="25.5">
      <c r="A56" s="58" t="s">
        <v>169</v>
      </c>
      <c r="B56" s="23" t="s">
        <v>336</v>
      </c>
      <c r="C56" s="52" t="s">
        <v>317</v>
      </c>
      <c r="D56" s="53" t="s">
        <v>71</v>
      </c>
      <c r="E56" s="53">
        <v>24.12</v>
      </c>
      <c r="F56" s="54">
        <f t="shared" si="8"/>
        <v>1206</v>
      </c>
    </row>
    <row r="57" spans="1:56" s="15" customFormat="1" ht="25.5">
      <c r="A57" s="58" t="s">
        <v>170</v>
      </c>
      <c r="B57" s="23" t="s">
        <v>337</v>
      </c>
      <c r="C57" s="52" t="s">
        <v>317</v>
      </c>
      <c r="D57" s="53" t="s">
        <v>72</v>
      </c>
      <c r="E57" s="53">
        <v>32.81</v>
      </c>
      <c r="F57" s="54">
        <f t="shared" si="8"/>
        <v>820.25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s="10" customFormat="1" ht="25.5">
      <c r="A58" s="58" t="s">
        <v>171</v>
      </c>
      <c r="B58" s="23" t="s">
        <v>338</v>
      </c>
      <c r="C58" s="52" t="s">
        <v>317</v>
      </c>
      <c r="D58" s="53" t="s">
        <v>73</v>
      </c>
      <c r="E58" s="53">
        <v>35.17</v>
      </c>
      <c r="F58" s="54">
        <f t="shared" si="8"/>
        <v>3059.79</v>
      </c>
    </row>
    <row r="59" spans="1:56" s="11" customFormat="1">
      <c r="A59" s="57" t="s">
        <v>74</v>
      </c>
      <c r="B59" s="55" t="s">
        <v>339</v>
      </c>
      <c r="C59" s="55"/>
      <c r="D59" s="20"/>
      <c r="E59" s="53"/>
      <c r="F59" s="54"/>
    </row>
    <row r="60" spans="1:56" s="15" customFormat="1" ht="38.25">
      <c r="A60" s="58" t="s">
        <v>172</v>
      </c>
      <c r="B60" s="18" t="s">
        <v>466</v>
      </c>
      <c r="C60" s="52" t="s">
        <v>305</v>
      </c>
      <c r="D60" s="53" t="s">
        <v>56</v>
      </c>
      <c r="E60" s="53">
        <v>30.57</v>
      </c>
      <c r="F60" s="54">
        <f t="shared" ref="F60:F63" si="9">D60*E60</f>
        <v>183.42000000000002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s="10" customFormat="1" ht="51">
      <c r="A61" s="58" t="s">
        <v>173</v>
      </c>
      <c r="B61" s="18" t="s">
        <v>467</v>
      </c>
      <c r="C61" s="52" t="s">
        <v>305</v>
      </c>
      <c r="D61" s="53" t="s">
        <v>57</v>
      </c>
      <c r="E61" s="53">
        <v>28.4</v>
      </c>
      <c r="F61" s="54">
        <f t="shared" si="9"/>
        <v>28.4</v>
      </c>
    </row>
    <row r="62" spans="1:56" s="11" customFormat="1" ht="25.5">
      <c r="A62" s="58" t="s">
        <v>174</v>
      </c>
      <c r="B62" s="23" t="s">
        <v>340</v>
      </c>
      <c r="C62" s="52" t="s">
        <v>305</v>
      </c>
      <c r="D62" s="53" t="s">
        <v>57</v>
      </c>
      <c r="E62" s="53">
        <v>66.31</v>
      </c>
      <c r="F62" s="54">
        <f t="shared" si="9"/>
        <v>66.31</v>
      </c>
    </row>
    <row r="63" spans="1:56" s="15" customFormat="1" ht="25.5">
      <c r="A63" s="58" t="s">
        <v>175</v>
      </c>
      <c r="B63" s="23" t="s">
        <v>341</v>
      </c>
      <c r="C63" s="52" t="s">
        <v>305</v>
      </c>
      <c r="D63" s="53" t="s">
        <v>75</v>
      </c>
      <c r="E63" s="53">
        <v>282.52</v>
      </c>
      <c r="F63" s="54">
        <f t="shared" si="9"/>
        <v>1977.6399999999999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s="10" customFormat="1" ht="25.5">
      <c r="A64" s="57" t="s">
        <v>76</v>
      </c>
      <c r="B64" s="55" t="s">
        <v>342</v>
      </c>
      <c r="C64" s="55"/>
      <c r="D64" s="20"/>
      <c r="E64" s="53"/>
      <c r="F64" s="54"/>
    </row>
    <row r="65" spans="1:56" s="11" customFormat="1" ht="63.75">
      <c r="A65" s="58" t="s">
        <v>176</v>
      </c>
      <c r="B65" s="18" t="s">
        <v>468</v>
      </c>
      <c r="C65" s="52" t="s">
        <v>305</v>
      </c>
      <c r="D65" s="53" t="s">
        <v>68</v>
      </c>
      <c r="E65" s="53">
        <v>350.01</v>
      </c>
      <c r="F65" s="54">
        <f t="shared" ref="F65:F72" si="10">D65*E65</f>
        <v>1750.05</v>
      </c>
    </row>
    <row r="66" spans="1:56" s="15" customFormat="1" ht="63.75">
      <c r="A66" s="58" t="s">
        <v>177</v>
      </c>
      <c r="B66" s="18" t="s">
        <v>469</v>
      </c>
      <c r="C66" s="59" t="s">
        <v>305</v>
      </c>
      <c r="D66" s="53" t="s">
        <v>78</v>
      </c>
      <c r="E66" s="53">
        <v>407.66</v>
      </c>
      <c r="F66" s="54">
        <f t="shared" si="10"/>
        <v>1222.98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s="10" customFormat="1" ht="63.75">
      <c r="A67" s="58" t="s">
        <v>178</v>
      </c>
      <c r="B67" s="18" t="s">
        <v>470</v>
      </c>
      <c r="C67" s="52" t="s">
        <v>305</v>
      </c>
      <c r="D67" s="53" t="s">
        <v>78</v>
      </c>
      <c r="E67" s="53">
        <v>468.79</v>
      </c>
      <c r="F67" s="54">
        <f t="shared" si="10"/>
        <v>1406.3700000000001</v>
      </c>
    </row>
    <row r="68" spans="1:56" s="11" customFormat="1" ht="63.75">
      <c r="A68" s="58" t="s">
        <v>179</v>
      </c>
      <c r="B68" s="23" t="s">
        <v>343</v>
      </c>
      <c r="C68" s="59" t="s">
        <v>305</v>
      </c>
      <c r="D68" s="53" t="s">
        <v>64</v>
      </c>
      <c r="E68" s="53">
        <v>244.54</v>
      </c>
      <c r="F68" s="54">
        <f t="shared" si="10"/>
        <v>489.08</v>
      </c>
    </row>
    <row r="69" spans="1:56" s="15" customFormat="1" ht="63.75">
      <c r="A69" s="58" t="s">
        <v>180</v>
      </c>
      <c r="B69" s="18" t="s">
        <v>471</v>
      </c>
      <c r="C69" s="52" t="s">
        <v>305</v>
      </c>
      <c r="D69" s="53" t="s">
        <v>56</v>
      </c>
      <c r="E69" s="53">
        <v>91.26</v>
      </c>
      <c r="F69" s="54">
        <f t="shared" si="10"/>
        <v>547.56000000000006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s="10" customFormat="1" ht="63.75">
      <c r="A70" s="58" t="s">
        <v>181</v>
      </c>
      <c r="B70" s="18" t="s">
        <v>472</v>
      </c>
      <c r="C70" s="52" t="s">
        <v>305</v>
      </c>
      <c r="D70" s="53" t="s">
        <v>57</v>
      </c>
      <c r="E70" s="53">
        <v>291.11</v>
      </c>
      <c r="F70" s="54">
        <f t="shared" si="10"/>
        <v>291.11</v>
      </c>
    </row>
    <row r="71" spans="1:56" s="11" customFormat="1" ht="25.5">
      <c r="A71" s="58" t="s">
        <v>182</v>
      </c>
      <c r="B71" s="23" t="s">
        <v>344</v>
      </c>
      <c r="C71" s="52" t="s">
        <v>305</v>
      </c>
      <c r="D71" s="53" t="s">
        <v>79</v>
      </c>
      <c r="E71" s="53">
        <v>39.659999999999997</v>
      </c>
      <c r="F71" s="54">
        <f t="shared" si="10"/>
        <v>317.27999999999997</v>
      </c>
    </row>
    <row r="72" spans="1:56" s="15" customFormat="1" ht="25.5">
      <c r="A72" s="58" t="s">
        <v>183</v>
      </c>
      <c r="B72" s="23" t="s">
        <v>345</v>
      </c>
      <c r="C72" s="52" t="s">
        <v>305</v>
      </c>
      <c r="D72" s="53" t="s">
        <v>78</v>
      </c>
      <c r="E72" s="53">
        <v>29.03</v>
      </c>
      <c r="F72" s="54">
        <f t="shared" si="10"/>
        <v>87.09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s="15" customFormat="1">
      <c r="A73" s="58" t="s">
        <v>184</v>
      </c>
      <c r="B73" s="23" t="s">
        <v>346</v>
      </c>
      <c r="C73" s="52" t="s">
        <v>305</v>
      </c>
      <c r="D73" s="53" t="s">
        <v>57</v>
      </c>
      <c r="E73" s="53">
        <v>151.97999999999999</v>
      </c>
      <c r="F73" s="54">
        <f>D73*E73</f>
        <v>151.97999999999999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s="10" customFormat="1">
      <c r="A74" s="57" t="s">
        <v>25</v>
      </c>
      <c r="B74" s="55" t="s">
        <v>347</v>
      </c>
      <c r="C74" s="55"/>
      <c r="D74" s="20"/>
      <c r="E74" s="53"/>
      <c r="F74" s="54"/>
    </row>
    <row r="75" spans="1:56" s="11" customFormat="1" ht="25.5">
      <c r="A75" s="58" t="s">
        <v>185</v>
      </c>
      <c r="B75" s="23" t="s">
        <v>348</v>
      </c>
      <c r="C75" s="52" t="s">
        <v>305</v>
      </c>
      <c r="D75" s="53" t="s">
        <v>64</v>
      </c>
      <c r="E75" s="53">
        <v>93.69</v>
      </c>
      <c r="F75" s="54">
        <f t="shared" ref="F75:F80" si="11">D75*E75</f>
        <v>187.38</v>
      </c>
    </row>
    <row r="76" spans="1:56" s="15" customFormat="1">
      <c r="A76" s="58" t="s">
        <v>186</v>
      </c>
      <c r="B76" s="23" t="s">
        <v>349</v>
      </c>
      <c r="C76" s="52" t="s">
        <v>305</v>
      </c>
      <c r="D76" s="53" t="s">
        <v>68</v>
      </c>
      <c r="E76" s="53">
        <v>174.92</v>
      </c>
      <c r="F76" s="54">
        <f t="shared" si="11"/>
        <v>874.59999999999991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s="10" customFormat="1" ht="25.5">
      <c r="A77" s="58" t="s">
        <v>187</v>
      </c>
      <c r="B77" s="23" t="s">
        <v>350</v>
      </c>
      <c r="C77" s="52" t="s">
        <v>305</v>
      </c>
      <c r="D77" s="53" t="s">
        <v>80</v>
      </c>
      <c r="E77" s="53">
        <v>32.770000000000003</v>
      </c>
      <c r="F77" s="54">
        <f t="shared" si="11"/>
        <v>294.93</v>
      </c>
    </row>
    <row r="78" spans="1:56" s="11" customFormat="1">
      <c r="A78" s="58" t="s">
        <v>188</v>
      </c>
      <c r="B78" s="23" t="s">
        <v>351</v>
      </c>
      <c r="C78" s="52" t="s">
        <v>305</v>
      </c>
      <c r="D78" s="53" t="s">
        <v>64</v>
      </c>
      <c r="E78" s="53">
        <v>80.91</v>
      </c>
      <c r="F78" s="54">
        <f t="shared" si="11"/>
        <v>161.82</v>
      </c>
    </row>
    <row r="79" spans="1:56" s="15" customFormat="1" ht="51">
      <c r="A79" s="58" t="s">
        <v>189</v>
      </c>
      <c r="B79" s="18" t="s">
        <v>473</v>
      </c>
      <c r="C79" s="52" t="s">
        <v>305</v>
      </c>
      <c r="D79" s="53" t="s">
        <v>56</v>
      </c>
      <c r="E79" s="53">
        <v>273.67</v>
      </c>
      <c r="F79" s="54">
        <f t="shared" si="11"/>
        <v>1642.02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s="10" customFormat="1" ht="51">
      <c r="A80" s="58" t="s">
        <v>190</v>
      </c>
      <c r="B80" s="18" t="s">
        <v>474</v>
      </c>
      <c r="C80" s="52" t="s">
        <v>305</v>
      </c>
      <c r="D80" s="53" t="s">
        <v>64</v>
      </c>
      <c r="E80" s="53">
        <v>339.95</v>
      </c>
      <c r="F80" s="54">
        <f t="shared" si="11"/>
        <v>679.9</v>
      </c>
    </row>
    <row r="81" spans="1:56" s="11" customFormat="1" ht="15">
      <c r="A81" s="168" t="s">
        <v>516</v>
      </c>
      <c r="B81" s="169"/>
      <c r="C81" s="169"/>
      <c r="D81" s="169"/>
      <c r="E81" s="170"/>
      <c r="F81" s="56">
        <f>SUM(F31:F80)</f>
        <v>55899.33</v>
      </c>
    </row>
    <row r="82" spans="1:56" s="16" customFormat="1" ht="25.5">
      <c r="A82" s="28" t="s">
        <v>26</v>
      </c>
      <c r="B82" s="6" t="s">
        <v>81</v>
      </c>
      <c r="C82" s="6"/>
      <c r="D82" s="48"/>
      <c r="E82" s="48"/>
      <c r="F82" s="48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</row>
    <row r="83" spans="1:56" s="11" customFormat="1">
      <c r="A83" s="57" t="s">
        <v>15</v>
      </c>
      <c r="B83" s="55" t="s">
        <v>352</v>
      </c>
      <c r="C83" s="55"/>
      <c r="D83" s="20"/>
      <c r="E83" s="20"/>
      <c r="F83" s="20"/>
    </row>
    <row r="84" spans="1:56" s="11" customFormat="1" ht="25.5">
      <c r="A84" s="58" t="s">
        <v>191</v>
      </c>
      <c r="B84" s="23" t="s">
        <v>353</v>
      </c>
      <c r="C84" s="52" t="s">
        <v>317</v>
      </c>
      <c r="D84" s="53" t="s">
        <v>82</v>
      </c>
      <c r="E84" s="53">
        <v>15.86</v>
      </c>
      <c r="F84" s="54">
        <f t="shared" ref="F84:F85" si="12">D84*E84</f>
        <v>14274</v>
      </c>
    </row>
    <row r="85" spans="1:56" s="11" customFormat="1" ht="25.5">
      <c r="A85" s="58" t="s">
        <v>192</v>
      </c>
      <c r="B85" s="23" t="s">
        <v>354</v>
      </c>
      <c r="C85" s="52" t="s">
        <v>317</v>
      </c>
      <c r="D85" s="53" t="s">
        <v>83</v>
      </c>
      <c r="E85" s="53">
        <v>14.01</v>
      </c>
      <c r="F85" s="54">
        <f t="shared" si="12"/>
        <v>420.3</v>
      </c>
    </row>
    <row r="86" spans="1:56" s="11" customFormat="1">
      <c r="A86" s="57" t="s">
        <v>16</v>
      </c>
      <c r="B86" s="55" t="s">
        <v>355</v>
      </c>
      <c r="C86" s="55"/>
      <c r="D86" s="20"/>
      <c r="E86" s="53"/>
      <c r="F86" s="54"/>
    </row>
    <row r="87" spans="1:56" s="11" customFormat="1" ht="25.5">
      <c r="A87" s="58" t="s">
        <v>193</v>
      </c>
      <c r="B87" s="23" t="s">
        <v>356</v>
      </c>
      <c r="C87" s="52" t="s">
        <v>317</v>
      </c>
      <c r="D87" s="53">
        <v>1500</v>
      </c>
      <c r="E87" s="53">
        <v>1.56</v>
      </c>
      <c r="F87" s="54">
        <f t="shared" ref="F87:F92" si="13">D87*E87</f>
        <v>2340</v>
      </c>
    </row>
    <row r="88" spans="1:56" s="11" customFormat="1" ht="25.5">
      <c r="A88" s="58" t="s">
        <v>194</v>
      </c>
      <c r="B88" s="23" t="s">
        <v>357</v>
      </c>
      <c r="C88" s="52" t="s">
        <v>317</v>
      </c>
      <c r="D88" s="53">
        <v>2300</v>
      </c>
      <c r="E88" s="53">
        <v>2.2799999999999998</v>
      </c>
      <c r="F88" s="54">
        <f t="shared" si="13"/>
        <v>5244</v>
      </c>
    </row>
    <row r="89" spans="1:56" s="11" customFormat="1" ht="25.5">
      <c r="A89" s="58" t="s">
        <v>195</v>
      </c>
      <c r="B89" s="23" t="s">
        <v>358</v>
      </c>
      <c r="C89" s="52" t="s">
        <v>317</v>
      </c>
      <c r="D89" s="53" t="s">
        <v>84</v>
      </c>
      <c r="E89" s="53">
        <v>4.08</v>
      </c>
      <c r="F89" s="54">
        <f t="shared" si="13"/>
        <v>612</v>
      </c>
    </row>
    <row r="90" spans="1:56" s="11" customFormat="1" ht="25.5">
      <c r="A90" s="58" t="s">
        <v>196</v>
      </c>
      <c r="B90" s="23" t="s">
        <v>359</v>
      </c>
      <c r="C90" s="52" t="s">
        <v>317</v>
      </c>
      <c r="D90" s="53" t="s">
        <v>85</v>
      </c>
      <c r="E90" s="53">
        <v>4.97</v>
      </c>
      <c r="F90" s="54">
        <f t="shared" si="13"/>
        <v>1491</v>
      </c>
    </row>
    <row r="91" spans="1:56" s="11" customFormat="1" ht="25.5">
      <c r="A91" s="58" t="s">
        <v>197</v>
      </c>
      <c r="B91" s="23" t="s">
        <v>360</v>
      </c>
      <c r="C91" s="52" t="s">
        <v>317</v>
      </c>
      <c r="D91" s="53" t="s">
        <v>84</v>
      </c>
      <c r="E91" s="53">
        <v>7.1</v>
      </c>
      <c r="F91" s="54">
        <f t="shared" si="13"/>
        <v>1065</v>
      </c>
    </row>
    <row r="92" spans="1:56" s="11" customFormat="1" ht="25.5">
      <c r="A92" s="58" t="s">
        <v>198</v>
      </c>
      <c r="B92" s="23" t="s">
        <v>361</v>
      </c>
      <c r="C92" s="52" t="s">
        <v>317</v>
      </c>
      <c r="D92" s="53" t="s">
        <v>86</v>
      </c>
      <c r="E92" s="53">
        <v>10.08</v>
      </c>
      <c r="F92" s="54">
        <f t="shared" si="13"/>
        <v>2016</v>
      </c>
    </row>
    <row r="93" spans="1:56" s="11" customFormat="1">
      <c r="A93" s="57" t="s">
        <v>17</v>
      </c>
      <c r="B93" s="55" t="s">
        <v>362</v>
      </c>
      <c r="C93" s="55"/>
      <c r="D93" s="20"/>
      <c r="E93" s="54"/>
      <c r="F93" s="54"/>
    </row>
    <row r="94" spans="1:56" s="11" customFormat="1" ht="25.5">
      <c r="A94" s="58" t="s">
        <v>199</v>
      </c>
      <c r="B94" s="23" t="s">
        <v>363</v>
      </c>
      <c r="C94" s="52" t="s">
        <v>317</v>
      </c>
      <c r="D94" s="53" t="s">
        <v>87</v>
      </c>
      <c r="E94" s="53">
        <v>9.06</v>
      </c>
      <c r="F94" s="54">
        <f t="shared" ref="F94:F95" si="14">D94*E94</f>
        <v>634.20000000000005</v>
      </c>
    </row>
    <row r="95" spans="1:56" s="11" customFormat="1" ht="25.5">
      <c r="A95" s="58" t="s">
        <v>200</v>
      </c>
      <c r="B95" s="23" t="s">
        <v>364</v>
      </c>
      <c r="C95" s="52" t="s">
        <v>317</v>
      </c>
      <c r="D95" s="53" t="s">
        <v>88</v>
      </c>
      <c r="E95" s="53">
        <v>3.88</v>
      </c>
      <c r="F95" s="54">
        <f t="shared" si="14"/>
        <v>135.79999999999998</v>
      </c>
    </row>
    <row r="96" spans="1:56" s="11" customFormat="1">
      <c r="A96" s="57" t="s">
        <v>89</v>
      </c>
      <c r="B96" s="55" t="s">
        <v>365</v>
      </c>
      <c r="C96" s="55"/>
      <c r="D96" s="20"/>
      <c r="E96" s="53"/>
      <c r="F96" s="54"/>
    </row>
    <row r="97" spans="1:6" s="11" customFormat="1">
      <c r="A97" s="58" t="s">
        <v>201</v>
      </c>
      <c r="B97" s="23" t="s">
        <v>366</v>
      </c>
      <c r="C97" s="52" t="s">
        <v>305</v>
      </c>
      <c r="D97" s="53" t="s">
        <v>70</v>
      </c>
      <c r="E97" s="53">
        <v>8.3699999999999992</v>
      </c>
      <c r="F97" s="54">
        <f t="shared" ref="F97:F99" si="15">D97*E97</f>
        <v>200.88</v>
      </c>
    </row>
    <row r="98" spans="1:6" s="11" customFormat="1">
      <c r="A98" s="58" t="s">
        <v>202</v>
      </c>
      <c r="B98" s="23" t="s">
        <v>367</v>
      </c>
      <c r="C98" s="52" t="s">
        <v>305</v>
      </c>
      <c r="D98" s="53">
        <v>9</v>
      </c>
      <c r="E98" s="53">
        <v>17.36</v>
      </c>
      <c r="F98" s="54">
        <f t="shared" si="15"/>
        <v>156.24</v>
      </c>
    </row>
    <row r="99" spans="1:6" s="11" customFormat="1">
      <c r="A99" s="58" t="s">
        <v>203</v>
      </c>
      <c r="B99" s="23" t="s">
        <v>90</v>
      </c>
      <c r="C99" s="52" t="s">
        <v>305</v>
      </c>
      <c r="D99" s="53">
        <v>4</v>
      </c>
      <c r="E99" s="53">
        <v>23.03</v>
      </c>
      <c r="F99" s="54">
        <f t="shared" si="15"/>
        <v>92.12</v>
      </c>
    </row>
    <row r="100" spans="1:6" s="11" customFormat="1">
      <c r="A100" s="57" t="s">
        <v>91</v>
      </c>
      <c r="B100" s="55" t="s">
        <v>368</v>
      </c>
      <c r="C100" s="55"/>
      <c r="D100" s="20"/>
      <c r="E100" s="53"/>
      <c r="F100" s="54"/>
    </row>
    <row r="101" spans="1:6" s="11" customFormat="1" ht="25.5">
      <c r="A101" s="58" t="s">
        <v>204</v>
      </c>
      <c r="B101" s="23" t="s">
        <v>369</v>
      </c>
      <c r="C101" s="52" t="s">
        <v>305</v>
      </c>
      <c r="D101" s="53" t="s">
        <v>75</v>
      </c>
      <c r="E101" s="53">
        <v>14.67</v>
      </c>
      <c r="F101" s="54">
        <f>D101*E101</f>
        <v>102.69</v>
      </c>
    </row>
    <row r="102" spans="1:6" s="11" customFormat="1">
      <c r="A102" s="57" t="s">
        <v>92</v>
      </c>
      <c r="B102" s="55" t="s">
        <v>370</v>
      </c>
      <c r="C102" s="55"/>
      <c r="D102" s="20"/>
      <c r="E102" s="53"/>
      <c r="F102" s="54"/>
    </row>
    <row r="103" spans="1:6" s="11" customFormat="1" ht="25.5">
      <c r="A103" s="58" t="s">
        <v>205</v>
      </c>
      <c r="B103" s="23" t="s">
        <v>371</v>
      </c>
      <c r="C103" s="52" t="s">
        <v>305</v>
      </c>
      <c r="D103" s="53">
        <v>53</v>
      </c>
      <c r="E103" s="53">
        <v>9.5500000000000007</v>
      </c>
      <c r="F103" s="54">
        <f t="shared" ref="F103:F104" si="16">D103*E103</f>
        <v>506.15000000000003</v>
      </c>
    </row>
    <row r="104" spans="1:6" s="11" customFormat="1" ht="25.5">
      <c r="A104" s="58" t="s">
        <v>206</v>
      </c>
      <c r="B104" s="23" t="s">
        <v>93</v>
      </c>
      <c r="C104" s="52" t="s">
        <v>305</v>
      </c>
      <c r="D104" s="53" t="s">
        <v>68</v>
      </c>
      <c r="E104" s="53">
        <v>16.829999999999998</v>
      </c>
      <c r="F104" s="54">
        <f t="shared" si="16"/>
        <v>84.149999999999991</v>
      </c>
    </row>
    <row r="105" spans="1:6" s="11" customFormat="1">
      <c r="A105" s="57" t="s">
        <v>94</v>
      </c>
      <c r="B105" s="55" t="s">
        <v>372</v>
      </c>
      <c r="C105" s="55"/>
      <c r="D105" s="20"/>
      <c r="E105" s="53"/>
      <c r="F105" s="54"/>
    </row>
    <row r="106" spans="1:6" s="11" customFormat="1" ht="25.5">
      <c r="A106" s="58" t="s">
        <v>207</v>
      </c>
      <c r="B106" s="23" t="s">
        <v>373</v>
      </c>
      <c r="C106" s="52" t="s">
        <v>305</v>
      </c>
      <c r="D106" s="53" t="s">
        <v>95</v>
      </c>
      <c r="E106" s="53">
        <v>6.04</v>
      </c>
      <c r="F106" s="54">
        <f t="shared" ref="F106:F108" si="17">D106*E106</f>
        <v>585.88</v>
      </c>
    </row>
    <row r="107" spans="1:6" s="11" customFormat="1" ht="25.5">
      <c r="A107" s="58" t="s">
        <v>208</v>
      </c>
      <c r="B107" s="23" t="s">
        <v>374</v>
      </c>
      <c r="C107" s="52" t="s">
        <v>305</v>
      </c>
      <c r="D107" s="53" t="s">
        <v>68</v>
      </c>
      <c r="E107" s="53">
        <v>6.35</v>
      </c>
      <c r="F107" s="54">
        <f t="shared" si="17"/>
        <v>31.75</v>
      </c>
    </row>
    <row r="108" spans="1:6" s="11" customFormat="1" ht="25.5">
      <c r="A108" s="58" t="s">
        <v>209</v>
      </c>
      <c r="B108" s="23" t="s">
        <v>375</v>
      </c>
      <c r="C108" s="52" t="s">
        <v>305</v>
      </c>
      <c r="D108" s="53" t="s">
        <v>96</v>
      </c>
      <c r="E108" s="53">
        <v>9.65</v>
      </c>
      <c r="F108" s="54">
        <f t="shared" si="17"/>
        <v>907.1</v>
      </c>
    </row>
    <row r="109" spans="1:6" s="11" customFormat="1" ht="25.5">
      <c r="A109" s="57" t="s">
        <v>97</v>
      </c>
      <c r="B109" s="55" t="s">
        <v>376</v>
      </c>
      <c r="C109" s="55"/>
      <c r="D109" s="20"/>
      <c r="E109" s="53"/>
      <c r="F109" s="54"/>
    </row>
    <row r="110" spans="1:6" s="11" customFormat="1" ht="63.75">
      <c r="A110" s="58" t="s">
        <v>210</v>
      </c>
      <c r="B110" s="23" t="s">
        <v>377</v>
      </c>
      <c r="C110" s="59" t="s">
        <v>305</v>
      </c>
      <c r="D110" s="53" t="s">
        <v>57</v>
      </c>
      <c r="E110" s="53">
        <v>880.62</v>
      </c>
      <c r="F110" s="54">
        <f t="shared" ref="F110:F115" si="18">D110*E110</f>
        <v>880.62</v>
      </c>
    </row>
    <row r="111" spans="1:6" s="11" customFormat="1" ht="25.5">
      <c r="A111" s="58" t="s">
        <v>211</v>
      </c>
      <c r="B111" s="23" t="s">
        <v>378</v>
      </c>
      <c r="C111" s="52" t="s">
        <v>305</v>
      </c>
      <c r="D111" s="53" t="s">
        <v>57</v>
      </c>
      <c r="E111" s="53">
        <v>69.56</v>
      </c>
      <c r="F111" s="54">
        <f t="shared" si="18"/>
        <v>69.56</v>
      </c>
    </row>
    <row r="112" spans="1:6" s="11" customFormat="1" ht="25.5">
      <c r="A112" s="58" t="s">
        <v>212</v>
      </c>
      <c r="B112" s="23" t="s">
        <v>379</v>
      </c>
      <c r="C112" s="52" t="s">
        <v>305</v>
      </c>
      <c r="D112" s="53" t="s">
        <v>78</v>
      </c>
      <c r="E112" s="53">
        <v>8.2799999999999994</v>
      </c>
      <c r="F112" s="54">
        <f t="shared" si="18"/>
        <v>24.839999999999996</v>
      </c>
    </row>
    <row r="113" spans="1:6" s="11" customFormat="1" ht="25.5">
      <c r="A113" s="58" t="s">
        <v>213</v>
      </c>
      <c r="B113" s="23" t="s">
        <v>380</v>
      </c>
      <c r="C113" s="52" t="s">
        <v>305</v>
      </c>
      <c r="D113" s="53" t="s">
        <v>78</v>
      </c>
      <c r="E113" s="53">
        <v>8.34</v>
      </c>
      <c r="F113" s="54">
        <f t="shared" si="18"/>
        <v>25.02</v>
      </c>
    </row>
    <row r="114" spans="1:6" s="11" customFormat="1" ht="25.5">
      <c r="A114" s="58" t="s">
        <v>214</v>
      </c>
      <c r="B114" s="23" t="s">
        <v>381</v>
      </c>
      <c r="C114" s="52" t="s">
        <v>305</v>
      </c>
      <c r="D114" s="53" t="s">
        <v>57</v>
      </c>
      <c r="E114" s="53">
        <v>51.67</v>
      </c>
      <c r="F114" s="54">
        <f t="shared" si="18"/>
        <v>51.67</v>
      </c>
    </row>
    <row r="115" spans="1:6" s="11" customFormat="1" ht="25.5">
      <c r="A115" s="58" t="s">
        <v>215</v>
      </c>
      <c r="B115" s="23" t="s">
        <v>382</v>
      </c>
      <c r="C115" s="52" t="s">
        <v>305</v>
      </c>
      <c r="D115" s="53" t="s">
        <v>57</v>
      </c>
      <c r="E115" s="53">
        <v>51.67</v>
      </c>
      <c r="F115" s="54">
        <f t="shared" si="18"/>
        <v>51.67</v>
      </c>
    </row>
    <row r="116" spans="1:6" s="11" customFormat="1" ht="25.5">
      <c r="A116" s="57" t="s">
        <v>98</v>
      </c>
      <c r="B116" s="55" t="s">
        <v>383</v>
      </c>
      <c r="C116" s="55"/>
      <c r="D116" s="20"/>
      <c r="E116" s="53"/>
      <c r="F116" s="54"/>
    </row>
    <row r="117" spans="1:6" s="11" customFormat="1" ht="63.75">
      <c r="A117" s="58" t="s">
        <v>216</v>
      </c>
      <c r="B117" s="23" t="s">
        <v>384</v>
      </c>
      <c r="C117" s="59" t="s">
        <v>305</v>
      </c>
      <c r="D117" s="53" t="s">
        <v>57</v>
      </c>
      <c r="E117" s="53">
        <v>809.31</v>
      </c>
      <c r="F117" s="54">
        <f t="shared" ref="F117:F120" si="19">D117*E117</f>
        <v>809.31</v>
      </c>
    </row>
    <row r="118" spans="1:6" s="11" customFormat="1" ht="25.5">
      <c r="A118" s="58" t="s">
        <v>217</v>
      </c>
      <c r="B118" s="23" t="s">
        <v>382</v>
      </c>
      <c r="C118" s="52" t="s">
        <v>305</v>
      </c>
      <c r="D118" s="53" t="s">
        <v>57</v>
      </c>
      <c r="E118" s="53">
        <v>51.67</v>
      </c>
      <c r="F118" s="54">
        <f t="shared" si="19"/>
        <v>51.67</v>
      </c>
    </row>
    <row r="119" spans="1:6" s="11" customFormat="1" ht="25.5">
      <c r="A119" s="58" t="s">
        <v>218</v>
      </c>
      <c r="B119" s="23" t="s">
        <v>379</v>
      </c>
      <c r="C119" s="52" t="s">
        <v>305</v>
      </c>
      <c r="D119" s="53" t="s">
        <v>64</v>
      </c>
      <c r="E119" s="53">
        <v>8.6</v>
      </c>
      <c r="F119" s="54">
        <f t="shared" si="19"/>
        <v>17.2</v>
      </c>
    </row>
    <row r="120" spans="1:6" s="11" customFormat="1" ht="25.5">
      <c r="A120" s="58" t="s">
        <v>219</v>
      </c>
      <c r="B120" s="23" t="s">
        <v>380</v>
      </c>
      <c r="C120" s="52" t="s">
        <v>305</v>
      </c>
      <c r="D120" s="53" t="s">
        <v>75</v>
      </c>
      <c r="E120" s="53">
        <v>8.6</v>
      </c>
      <c r="F120" s="54">
        <f t="shared" si="19"/>
        <v>60.199999999999996</v>
      </c>
    </row>
    <row r="121" spans="1:6" s="11" customFormat="1" ht="25.5">
      <c r="A121" s="57" t="s">
        <v>15</v>
      </c>
      <c r="B121" s="55" t="s">
        <v>385</v>
      </c>
      <c r="C121" s="55"/>
      <c r="D121" s="20"/>
      <c r="E121" s="53"/>
      <c r="F121" s="54"/>
    </row>
    <row r="122" spans="1:6" s="11" customFormat="1" ht="63.75">
      <c r="A122" s="58" t="s">
        <v>220</v>
      </c>
      <c r="B122" s="23" t="s">
        <v>384</v>
      </c>
      <c r="C122" s="59" t="s">
        <v>305</v>
      </c>
      <c r="D122" s="53" t="s">
        <v>57</v>
      </c>
      <c r="E122" s="53">
        <v>207.42</v>
      </c>
      <c r="F122" s="54">
        <f t="shared" ref="F122:F125" si="20">D122*E122</f>
        <v>207.42</v>
      </c>
    </row>
    <row r="123" spans="1:6" s="11" customFormat="1" ht="25.5">
      <c r="A123" s="58" t="s">
        <v>221</v>
      </c>
      <c r="B123" s="23" t="s">
        <v>381</v>
      </c>
      <c r="C123" s="52" t="s">
        <v>305</v>
      </c>
      <c r="D123" s="53" t="s">
        <v>57</v>
      </c>
      <c r="E123" s="53">
        <v>112.21</v>
      </c>
      <c r="F123" s="54">
        <f t="shared" si="20"/>
        <v>112.21</v>
      </c>
    </row>
    <row r="124" spans="1:6" s="11" customFormat="1" ht="25.5">
      <c r="A124" s="58" t="s">
        <v>222</v>
      </c>
      <c r="B124" s="23" t="s">
        <v>379</v>
      </c>
      <c r="C124" s="52" t="s">
        <v>305</v>
      </c>
      <c r="D124" s="53" t="s">
        <v>57</v>
      </c>
      <c r="E124" s="53">
        <v>87.84</v>
      </c>
      <c r="F124" s="54">
        <f t="shared" si="20"/>
        <v>87.84</v>
      </c>
    </row>
    <row r="125" spans="1:6" s="11" customFormat="1" ht="25.5">
      <c r="A125" s="58" t="s">
        <v>223</v>
      </c>
      <c r="B125" s="23" t="s">
        <v>380</v>
      </c>
      <c r="C125" s="52" t="s">
        <v>305</v>
      </c>
      <c r="D125" s="53" t="s">
        <v>64</v>
      </c>
      <c r="E125" s="53">
        <v>8.5399999999999991</v>
      </c>
      <c r="F125" s="54">
        <f t="shared" si="20"/>
        <v>17.079999999999998</v>
      </c>
    </row>
    <row r="126" spans="1:6" s="11" customFormat="1" ht="25.5">
      <c r="A126" s="58" t="s">
        <v>224</v>
      </c>
      <c r="B126" s="23" t="s">
        <v>386</v>
      </c>
      <c r="C126" s="52" t="s">
        <v>305</v>
      </c>
      <c r="D126" s="53" t="s">
        <v>57</v>
      </c>
      <c r="E126" s="53">
        <v>17.54</v>
      </c>
      <c r="F126" s="54">
        <f>D126*E126</f>
        <v>17.54</v>
      </c>
    </row>
    <row r="127" spans="1:6" s="11" customFormat="1">
      <c r="A127" s="57" t="s">
        <v>99</v>
      </c>
      <c r="B127" s="55" t="s">
        <v>387</v>
      </c>
      <c r="C127" s="55"/>
      <c r="D127" s="20"/>
      <c r="E127" s="53"/>
      <c r="F127" s="54"/>
    </row>
    <row r="128" spans="1:6" s="11" customFormat="1" ht="25.5">
      <c r="A128" s="58" t="s">
        <v>225</v>
      </c>
      <c r="B128" s="23" t="s">
        <v>388</v>
      </c>
      <c r="C128" s="52" t="s">
        <v>305</v>
      </c>
      <c r="D128" s="53" t="s">
        <v>57</v>
      </c>
      <c r="E128" s="53">
        <v>235.1</v>
      </c>
      <c r="F128" s="54">
        <f>D128*E128</f>
        <v>235.1</v>
      </c>
    </row>
    <row r="129" spans="1:6" s="11" customFormat="1">
      <c r="A129" s="57" t="s">
        <v>100</v>
      </c>
      <c r="B129" s="55" t="s">
        <v>389</v>
      </c>
      <c r="C129" s="55"/>
      <c r="D129" s="20"/>
      <c r="E129" s="53"/>
      <c r="F129" s="54"/>
    </row>
    <row r="130" spans="1:6" s="11" customFormat="1" ht="51">
      <c r="A130" s="58" t="s">
        <v>226</v>
      </c>
      <c r="B130" s="18" t="s">
        <v>475</v>
      </c>
      <c r="C130" s="52" t="s">
        <v>305</v>
      </c>
      <c r="D130" s="53" t="s">
        <v>68</v>
      </c>
      <c r="E130" s="53">
        <v>111.41</v>
      </c>
      <c r="F130" s="54">
        <f>D130*E130</f>
        <v>557.04999999999995</v>
      </c>
    </row>
    <row r="131" spans="1:6" s="11" customFormat="1" ht="25.5">
      <c r="A131" s="57" t="s">
        <v>101</v>
      </c>
      <c r="B131" s="55" t="s">
        <v>390</v>
      </c>
      <c r="C131" s="55"/>
      <c r="D131" s="20"/>
      <c r="E131" s="53" t="s">
        <v>77</v>
      </c>
      <c r="F131" s="54"/>
    </row>
    <row r="132" spans="1:6" s="11" customFormat="1" ht="25.5">
      <c r="A132" s="58" t="s">
        <v>227</v>
      </c>
      <c r="B132" s="23" t="s">
        <v>391</v>
      </c>
      <c r="C132" s="52" t="s">
        <v>305</v>
      </c>
      <c r="D132" s="53" t="s">
        <v>57</v>
      </c>
      <c r="E132" s="53">
        <v>87.22</v>
      </c>
      <c r="F132" s="54">
        <f>D132*E132</f>
        <v>87.22</v>
      </c>
    </row>
    <row r="133" spans="1:6" s="11" customFormat="1">
      <c r="A133" s="57" t="s">
        <v>102</v>
      </c>
      <c r="B133" s="55" t="s">
        <v>392</v>
      </c>
      <c r="C133" s="55"/>
      <c r="D133" s="20"/>
      <c r="E133" s="53"/>
      <c r="F133" s="54"/>
    </row>
    <row r="134" spans="1:6" s="11" customFormat="1" ht="38.25">
      <c r="A134" s="58" t="s">
        <v>228</v>
      </c>
      <c r="B134" s="18" t="s">
        <v>476</v>
      </c>
      <c r="C134" s="52" t="s">
        <v>305</v>
      </c>
      <c r="D134" s="53">
        <v>5</v>
      </c>
      <c r="E134" s="53">
        <v>186.11</v>
      </c>
      <c r="F134" s="54">
        <f t="shared" ref="F134:F135" si="21">D134*E134</f>
        <v>930.55000000000007</v>
      </c>
    </row>
    <row r="135" spans="1:6" s="11" customFormat="1" ht="38.25">
      <c r="A135" s="58" t="s">
        <v>229</v>
      </c>
      <c r="B135" s="18" t="s">
        <v>477</v>
      </c>
      <c r="C135" s="52" t="s">
        <v>305</v>
      </c>
      <c r="D135" s="53">
        <v>75</v>
      </c>
      <c r="E135" s="53">
        <v>210.96</v>
      </c>
      <c r="F135" s="54">
        <f t="shared" si="21"/>
        <v>15822</v>
      </c>
    </row>
    <row r="136" spans="1:6" s="11" customFormat="1" ht="25.5">
      <c r="A136" s="57" t="s">
        <v>103</v>
      </c>
      <c r="B136" s="55" t="s">
        <v>393</v>
      </c>
      <c r="C136" s="55"/>
      <c r="D136" s="20"/>
      <c r="E136" s="53"/>
      <c r="F136" s="54"/>
    </row>
    <row r="137" spans="1:6" s="11" customFormat="1">
      <c r="A137" s="58" t="s">
        <v>230</v>
      </c>
      <c r="B137" s="23" t="s">
        <v>394</v>
      </c>
      <c r="C137" s="52" t="s">
        <v>317</v>
      </c>
      <c r="D137" s="53">
        <v>241.7</v>
      </c>
      <c r="E137" s="53">
        <v>16.510000000000002</v>
      </c>
      <c r="F137" s="54">
        <f t="shared" ref="F137:F139" si="22">D137*E137</f>
        <v>3990.4670000000001</v>
      </c>
    </row>
    <row r="138" spans="1:6" s="11" customFormat="1" ht="25.5">
      <c r="A138" s="58" t="s">
        <v>231</v>
      </c>
      <c r="B138" s="23" t="s">
        <v>395</v>
      </c>
      <c r="C138" s="52" t="s">
        <v>305</v>
      </c>
      <c r="D138" s="60">
        <v>37</v>
      </c>
      <c r="E138" s="53">
        <v>17.100000000000001</v>
      </c>
      <c r="F138" s="54">
        <f t="shared" si="22"/>
        <v>632.70000000000005</v>
      </c>
    </row>
    <row r="139" spans="1:6" s="11" customFormat="1">
      <c r="A139" s="58" t="s">
        <v>232</v>
      </c>
      <c r="B139" s="23" t="s">
        <v>396</v>
      </c>
      <c r="C139" s="52" t="s">
        <v>305</v>
      </c>
      <c r="D139" s="60">
        <v>26</v>
      </c>
      <c r="E139" s="53">
        <v>12.49</v>
      </c>
      <c r="F139" s="54">
        <f t="shared" si="22"/>
        <v>324.74</v>
      </c>
    </row>
    <row r="140" spans="1:6" s="11" customFormat="1" ht="15">
      <c r="A140" s="168" t="s">
        <v>517</v>
      </c>
      <c r="B140" s="169"/>
      <c r="C140" s="169"/>
      <c r="D140" s="169"/>
      <c r="E140" s="170"/>
      <c r="F140" s="56">
        <f>SUM(F84:F139)</f>
        <v>55962.936999999984</v>
      </c>
    </row>
    <row r="141" spans="1:6" s="12" customFormat="1">
      <c r="A141" s="28">
        <v>7</v>
      </c>
      <c r="B141" s="25" t="s">
        <v>104</v>
      </c>
      <c r="C141" s="1"/>
      <c r="D141" s="47"/>
      <c r="E141" s="48"/>
      <c r="F141" s="48"/>
    </row>
    <row r="142" spans="1:6" s="8" customFormat="1">
      <c r="A142" s="57" t="s">
        <v>18</v>
      </c>
      <c r="B142" s="55" t="s">
        <v>397</v>
      </c>
      <c r="C142" s="55"/>
      <c r="D142" s="20"/>
      <c r="E142" s="20"/>
      <c r="F142" s="20"/>
    </row>
    <row r="143" spans="1:6" s="8" customFormat="1" ht="38.25">
      <c r="A143" s="58" t="s">
        <v>233</v>
      </c>
      <c r="B143" s="18" t="s">
        <v>478</v>
      </c>
      <c r="C143" s="52" t="s">
        <v>135</v>
      </c>
      <c r="D143" s="53">
        <v>744.38</v>
      </c>
      <c r="E143" s="53">
        <v>29.93</v>
      </c>
      <c r="F143" s="54">
        <f t="shared" ref="F143:F144" si="23">D143*E143</f>
        <v>22279.293399999999</v>
      </c>
    </row>
    <row r="144" spans="1:6" s="8" customFormat="1" ht="25.5">
      <c r="A144" s="58" t="s">
        <v>234</v>
      </c>
      <c r="B144" s="23" t="s">
        <v>398</v>
      </c>
      <c r="C144" s="52" t="s">
        <v>317</v>
      </c>
      <c r="D144" s="53">
        <v>126</v>
      </c>
      <c r="E144" s="53">
        <v>12.37</v>
      </c>
      <c r="F144" s="54">
        <f t="shared" si="23"/>
        <v>1558.62</v>
      </c>
    </row>
    <row r="145" spans="1:56" s="8" customFormat="1">
      <c r="A145" s="57" t="s">
        <v>19</v>
      </c>
      <c r="B145" s="55" t="s">
        <v>399</v>
      </c>
      <c r="C145" s="55"/>
      <c r="D145" s="20"/>
      <c r="E145" s="53"/>
      <c r="F145" s="54"/>
    </row>
    <row r="146" spans="1:56" s="8" customFormat="1" ht="51">
      <c r="A146" s="58" t="s">
        <v>235</v>
      </c>
      <c r="B146" s="18" t="s">
        <v>479</v>
      </c>
      <c r="C146" s="52" t="s">
        <v>135</v>
      </c>
      <c r="D146" s="53" t="s">
        <v>105</v>
      </c>
      <c r="E146" s="53">
        <v>391.45</v>
      </c>
      <c r="F146" s="54">
        <f>D146*E146</f>
        <v>4431.2139999999999</v>
      </c>
    </row>
    <row r="147" spans="1:56" s="8" customFormat="1">
      <c r="A147" s="57" t="s">
        <v>27</v>
      </c>
      <c r="B147" s="55" t="s">
        <v>400</v>
      </c>
      <c r="C147" s="55"/>
      <c r="D147" s="20"/>
      <c r="E147" s="53"/>
      <c r="F147" s="54"/>
    </row>
    <row r="148" spans="1:56" s="8" customFormat="1" ht="38.25">
      <c r="A148" s="58" t="s">
        <v>236</v>
      </c>
      <c r="B148" s="18" t="s">
        <v>480</v>
      </c>
      <c r="C148" s="52" t="s">
        <v>135</v>
      </c>
      <c r="D148" s="53" t="s">
        <v>62</v>
      </c>
      <c r="E148" s="53">
        <v>65.84</v>
      </c>
      <c r="F148" s="54">
        <f>D148*E148</f>
        <v>658.40000000000009</v>
      </c>
    </row>
    <row r="149" spans="1:56" s="8" customFormat="1">
      <c r="A149" s="57" t="s">
        <v>28</v>
      </c>
      <c r="B149" s="55" t="s">
        <v>401</v>
      </c>
      <c r="C149" s="2"/>
      <c r="D149" s="54"/>
      <c r="E149" s="54"/>
      <c r="F149" s="54"/>
    </row>
    <row r="150" spans="1:56" s="8" customFormat="1" ht="25.5">
      <c r="A150" s="58" t="s">
        <v>237</v>
      </c>
      <c r="B150" s="23" t="s">
        <v>402</v>
      </c>
      <c r="C150" s="2" t="s">
        <v>135</v>
      </c>
      <c r="D150" s="61">
        <v>59.55</v>
      </c>
      <c r="E150" s="53">
        <v>39.020000000000003</v>
      </c>
      <c r="F150" s="54">
        <f>D150*E150</f>
        <v>2323.6410000000001</v>
      </c>
    </row>
    <row r="151" spans="1:56" s="8" customFormat="1" ht="15">
      <c r="A151" s="168" t="s">
        <v>518</v>
      </c>
      <c r="B151" s="169"/>
      <c r="C151" s="169"/>
      <c r="D151" s="169"/>
      <c r="E151" s="170"/>
      <c r="F151" s="56">
        <f>SUM(F143:F150)</f>
        <v>31251.168399999999</v>
      </c>
    </row>
    <row r="152" spans="1:56" s="8" customFormat="1">
      <c r="A152" s="26" t="s">
        <v>29</v>
      </c>
      <c r="B152" s="1" t="s">
        <v>106</v>
      </c>
      <c r="C152" s="4"/>
      <c r="D152" s="48"/>
      <c r="E152" s="48"/>
      <c r="F152" s="48"/>
    </row>
    <row r="153" spans="1:56" s="17" customFormat="1">
      <c r="A153" s="57" t="s">
        <v>20</v>
      </c>
      <c r="B153" s="55" t="s">
        <v>403</v>
      </c>
      <c r="C153" s="55"/>
      <c r="D153" s="20"/>
      <c r="E153" s="20"/>
      <c r="F153" s="20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</row>
    <row r="154" spans="1:56" s="8" customFormat="1" ht="38.25">
      <c r="A154" s="58" t="s">
        <v>238</v>
      </c>
      <c r="B154" s="18" t="s">
        <v>481</v>
      </c>
      <c r="C154" s="52" t="s">
        <v>305</v>
      </c>
      <c r="D154" s="53">
        <v>6</v>
      </c>
      <c r="E154" s="53">
        <v>360.32</v>
      </c>
      <c r="F154" s="54">
        <f t="shared" ref="F154:F158" si="24">D154*E154</f>
        <v>2161.92</v>
      </c>
    </row>
    <row r="155" spans="1:56" s="8" customFormat="1" ht="38.25">
      <c r="A155" s="58" t="s">
        <v>239</v>
      </c>
      <c r="B155" s="18" t="s">
        <v>482</v>
      </c>
      <c r="C155" s="52" t="s">
        <v>305</v>
      </c>
      <c r="D155" s="53">
        <v>8</v>
      </c>
      <c r="E155" s="53">
        <v>366.53</v>
      </c>
      <c r="F155" s="54">
        <f t="shared" si="24"/>
        <v>2932.24</v>
      </c>
    </row>
    <row r="156" spans="1:56" s="8" customFormat="1" ht="38.25">
      <c r="A156" s="58" t="s">
        <v>240</v>
      </c>
      <c r="B156" s="18" t="s">
        <v>483</v>
      </c>
      <c r="C156" s="52" t="s">
        <v>305</v>
      </c>
      <c r="D156" s="53">
        <v>6</v>
      </c>
      <c r="E156" s="53">
        <v>366.53</v>
      </c>
      <c r="F156" s="54">
        <f t="shared" si="24"/>
        <v>2199.1799999999998</v>
      </c>
    </row>
    <row r="157" spans="1:56" s="8" customFormat="1" ht="38.25">
      <c r="A157" s="58" t="s">
        <v>241</v>
      </c>
      <c r="B157" s="18" t="s">
        <v>484</v>
      </c>
      <c r="C157" s="52" t="s">
        <v>305</v>
      </c>
      <c r="D157" s="53" t="s">
        <v>78</v>
      </c>
      <c r="E157" s="53">
        <v>355.28</v>
      </c>
      <c r="F157" s="54">
        <f t="shared" si="24"/>
        <v>1065.8399999999999</v>
      </c>
    </row>
    <row r="158" spans="1:56" s="13" customFormat="1" ht="38.25">
      <c r="A158" s="58" t="s">
        <v>242</v>
      </c>
      <c r="B158" s="18" t="s">
        <v>485</v>
      </c>
      <c r="C158" s="52" t="s">
        <v>305</v>
      </c>
      <c r="D158" s="53" t="s">
        <v>64</v>
      </c>
      <c r="E158" s="53">
        <v>292.49</v>
      </c>
      <c r="F158" s="54">
        <f t="shared" si="24"/>
        <v>584.98</v>
      </c>
    </row>
    <row r="159" spans="1:56" s="8" customFormat="1">
      <c r="A159" s="57" t="s">
        <v>107</v>
      </c>
      <c r="B159" s="55" t="s">
        <v>404</v>
      </c>
      <c r="C159" s="55"/>
      <c r="D159" s="20"/>
      <c r="E159" s="53"/>
      <c r="F159" s="54"/>
    </row>
    <row r="160" spans="1:56" s="8" customFormat="1" ht="38.25">
      <c r="A160" s="58" t="s">
        <v>243</v>
      </c>
      <c r="B160" s="18" t="s">
        <v>486</v>
      </c>
      <c r="C160" s="52" t="s">
        <v>135</v>
      </c>
      <c r="D160" s="53">
        <v>60.6</v>
      </c>
      <c r="E160" s="53">
        <v>243.62</v>
      </c>
      <c r="F160" s="54">
        <f>D160*E160</f>
        <v>14763.372000000001</v>
      </c>
    </row>
    <row r="161" spans="1:56" s="17" customFormat="1" ht="25.5">
      <c r="A161" s="57" t="s">
        <v>21</v>
      </c>
      <c r="B161" s="55" t="s">
        <v>405</v>
      </c>
      <c r="C161" s="55"/>
      <c r="D161" s="20"/>
      <c r="E161" s="53"/>
      <c r="F161" s="54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  <row r="162" spans="1:56" s="8" customFormat="1" ht="51">
      <c r="A162" s="58" t="s">
        <v>244</v>
      </c>
      <c r="B162" s="18" t="s">
        <v>487</v>
      </c>
      <c r="C162" s="52" t="s">
        <v>305</v>
      </c>
      <c r="D162" s="53">
        <v>20</v>
      </c>
      <c r="E162" s="53">
        <v>155.91</v>
      </c>
      <c r="F162" s="54">
        <f>D162*E162</f>
        <v>3118.2</v>
      </c>
    </row>
    <row r="163" spans="1:56" s="8" customFormat="1" ht="63.75">
      <c r="A163" s="58" t="s">
        <v>245</v>
      </c>
      <c r="B163" s="18" t="s">
        <v>488</v>
      </c>
      <c r="C163" s="52" t="s">
        <v>305</v>
      </c>
      <c r="D163" s="53">
        <v>60</v>
      </c>
      <c r="E163" s="53">
        <v>17.48</v>
      </c>
      <c r="F163" s="54">
        <f>D163*E163</f>
        <v>1048.8</v>
      </c>
    </row>
    <row r="164" spans="1:56" s="8" customFormat="1" ht="25.5">
      <c r="A164" s="58" t="s">
        <v>246</v>
      </c>
      <c r="B164" s="62" t="s">
        <v>108</v>
      </c>
      <c r="C164" s="52" t="s">
        <v>305</v>
      </c>
      <c r="D164" s="53">
        <v>5</v>
      </c>
      <c r="E164" s="53">
        <v>25.88</v>
      </c>
      <c r="F164" s="54">
        <f>D164*E164</f>
        <v>129.4</v>
      </c>
    </row>
    <row r="165" spans="1:56" s="8" customFormat="1" ht="12.75" customHeight="1">
      <c r="A165" s="168" t="s">
        <v>519</v>
      </c>
      <c r="B165" s="169"/>
      <c r="C165" s="169"/>
      <c r="D165" s="169"/>
      <c r="E165" s="170"/>
      <c r="F165" s="56">
        <f>SUM(F154:F164)</f>
        <v>28003.932000000001</v>
      </c>
    </row>
    <row r="166" spans="1:56" s="9" customFormat="1">
      <c r="A166" s="29" t="s">
        <v>30</v>
      </c>
      <c r="B166" s="1" t="s">
        <v>109</v>
      </c>
      <c r="C166" s="4"/>
      <c r="D166" s="48"/>
      <c r="E166" s="48"/>
      <c r="F166" s="48"/>
    </row>
    <row r="167" spans="1:56" s="8" customFormat="1">
      <c r="A167" s="57" t="s">
        <v>22</v>
      </c>
      <c r="B167" s="55" t="s">
        <v>406</v>
      </c>
      <c r="C167" s="55"/>
      <c r="D167" s="20"/>
      <c r="E167" s="20"/>
      <c r="F167" s="20"/>
    </row>
    <row r="168" spans="1:56" s="8" customFormat="1" ht="25.5">
      <c r="A168" s="58" t="s">
        <v>247</v>
      </c>
      <c r="B168" s="23" t="s">
        <v>407</v>
      </c>
      <c r="C168" s="52" t="s">
        <v>135</v>
      </c>
      <c r="D168" s="53">
        <v>1021.83</v>
      </c>
      <c r="E168" s="53">
        <v>60.51</v>
      </c>
      <c r="F168" s="54">
        <f t="shared" ref="F168:F170" si="25">D168*E168</f>
        <v>61830.933299999997</v>
      </c>
    </row>
    <row r="169" spans="1:56" s="8" customFormat="1" ht="25.5">
      <c r="A169" s="58" t="s">
        <v>248</v>
      </c>
      <c r="B169" s="23" t="s">
        <v>408</v>
      </c>
      <c r="C169" s="52" t="s">
        <v>317</v>
      </c>
      <c r="D169" s="53">
        <v>180</v>
      </c>
      <c r="E169" s="53">
        <v>15.5</v>
      </c>
      <c r="F169" s="54">
        <f t="shared" si="25"/>
        <v>2790</v>
      </c>
    </row>
    <row r="170" spans="1:56" s="13" customFormat="1" ht="25.5">
      <c r="A170" s="58" t="s">
        <v>249</v>
      </c>
      <c r="B170" s="23" t="s">
        <v>409</v>
      </c>
      <c r="C170" s="52" t="s">
        <v>135</v>
      </c>
      <c r="D170" s="53">
        <v>1021.83</v>
      </c>
      <c r="E170" s="53">
        <v>76.430000000000007</v>
      </c>
      <c r="F170" s="54">
        <f t="shared" si="25"/>
        <v>78098.466900000014</v>
      </c>
    </row>
    <row r="171" spans="1:56" s="8" customFormat="1">
      <c r="A171" s="57" t="s">
        <v>53</v>
      </c>
      <c r="B171" s="55" t="s">
        <v>410</v>
      </c>
      <c r="C171" s="55"/>
      <c r="D171" s="20"/>
      <c r="E171" s="53"/>
      <c r="F171" s="54"/>
    </row>
    <row r="172" spans="1:56" s="8" customFormat="1" ht="25.5">
      <c r="A172" s="58" t="s">
        <v>250</v>
      </c>
      <c r="B172" s="23" t="s">
        <v>411</v>
      </c>
      <c r="C172" s="52" t="s">
        <v>317</v>
      </c>
      <c r="D172" s="53" t="s">
        <v>110</v>
      </c>
      <c r="E172" s="53">
        <v>62.21</v>
      </c>
      <c r="F172" s="54">
        <f>D172*E172</f>
        <v>1530.3660000000002</v>
      </c>
    </row>
    <row r="173" spans="1:56" s="8" customFormat="1" ht="12.75" customHeight="1">
      <c r="A173" s="168" t="s">
        <v>520</v>
      </c>
      <c r="B173" s="169"/>
      <c r="C173" s="169"/>
      <c r="D173" s="169"/>
      <c r="E173" s="170"/>
      <c r="F173" s="56">
        <f>SUM(F168:F172)</f>
        <v>144249.76620000001</v>
      </c>
    </row>
    <row r="174" spans="1:56" s="9" customFormat="1">
      <c r="A174" s="29" t="s">
        <v>31</v>
      </c>
      <c r="B174" s="1" t="s">
        <v>111</v>
      </c>
      <c r="C174" s="4"/>
      <c r="D174" s="48"/>
      <c r="E174" s="48"/>
      <c r="F174" s="48"/>
    </row>
    <row r="175" spans="1:56" s="8" customFormat="1">
      <c r="A175" s="57" t="s">
        <v>23</v>
      </c>
      <c r="B175" s="55" t="s">
        <v>412</v>
      </c>
      <c r="C175" s="55"/>
      <c r="D175" s="20"/>
      <c r="E175" s="20"/>
      <c r="F175" s="20"/>
    </row>
    <row r="176" spans="1:56" s="8" customFormat="1" ht="25.5">
      <c r="A176" s="51" t="s">
        <v>251</v>
      </c>
      <c r="B176" s="23" t="s">
        <v>413</v>
      </c>
      <c r="C176" s="52" t="s">
        <v>135</v>
      </c>
      <c r="D176" s="53">
        <v>1488.76</v>
      </c>
      <c r="E176" s="53">
        <v>36.549999999999997</v>
      </c>
      <c r="F176" s="54">
        <f t="shared" ref="F176:F180" si="26">D176*E176</f>
        <v>54414.177999999993</v>
      </c>
    </row>
    <row r="177" spans="1:56" s="8" customFormat="1" ht="52.5" customHeight="1">
      <c r="A177" s="51" t="s">
        <v>252</v>
      </c>
      <c r="B177" s="23" t="s">
        <v>414</v>
      </c>
      <c r="C177" s="52" t="s">
        <v>135</v>
      </c>
      <c r="D177" s="53">
        <v>508.38</v>
      </c>
      <c r="E177" s="53">
        <v>6.62</v>
      </c>
      <c r="F177" s="54">
        <f t="shared" si="26"/>
        <v>3365.4756000000002</v>
      </c>
    </row>
    <row r="178" spans="1:56" s="8" customFormat="1" ht="38.25">
      <c r="A178" s="51" t="s">
        <v>253</v>
      </c>
      <c r="B178" s="18" t="s">
        <v>489</v>
      </c>
      <c r="C178" s="52" t="s">
        <v>135</v>
      </c>
      <c r="D178" s="53">
        <v>815.76</v>
      </c>
      <c r="E178" s="53">
        <v>17.059999999999999</v>
      </c>
      <c r="F178" s="54">
        <f t="shared" si="26"/>
        <v>13916.865599999999</v>
      </c>
    </row>
    <row r="179" spans="1:56" s="8" customFormat="1" ht="38.25">
      <c r="A179" s="51" t="s">
        <v>254</v>
      </c>
      <c r="B179" s="18" t="s">
        <v>490</v>
      </c>
      <c r="C179" s="52" t="s">
        <v>135</v>
      </c>
      <c r="D179" s="53">
        <v>673</v>
      </c>
      <c r="E179" s="53">
        <v>13.7</v>
      </c>
      <c r="F179" s="54">
        <f t="shared" si="26"/>
        <v>9220.1</v>
      </c>
    </row>
    <row r="180" spans="1:56" s="8" customFormat="1" ht="51">
      <c r="A180" s="51" t="s">
        <v>255</v>
      </c>
      <c r="B180" s="18" t="s">
        <v>491</v>
      </c>
      <c r="C180" s="52" t="s">
        <v>135</v>
      </c>
      <c r="D180" s="53">
        <v>508.38</v>
      </c>
      <c r="E180" s="53">
        <v>15.86</v>
      </c>
      <c r="F180" s="54">
        <f t="shared" si="26"/>
        <v>8062.9067999999997</v>
      </c>
    </row>
    <row r="181" spans="1:56" s="8" customFormat="1">
      <c r="A181" s="57" t="s">
        <v>24</v>
      </c>
      <c r="B181" s="55" t="s">
        <v>415</v>
      </c>
      <c r="C181" s="55"/>
      <c r="D181" s="20"/>
      <c r="E181" s="53"/>
      <c r="F181" s="54"/>
    </row>
    <row r="182" spans="1:56" s="8" customFormat="1" ht="63.75">
      <c r="A182" s="51" t="s">
        <v>256</v>
      </c>
      <c r="B182" s="18" t="s">
        <v>492</v>
      </c>
      <c r="C182" s="59" t="s">
        <v>135</v>
      </c>
      <c r="D182" s="53">
        <v>673</v>
      </c>
      <c r="E182" s="53">
        <v>35.57</v>
      </c>
      <c r="F182" s="54">
        <f>D182*E182</f>
        <v>23938.61</v>
      </c>
    </row>
    <row r="183" spans="1:56" s="8" customFormat="1" ht="15">
      <c r="A183" s="168" t="s">
        <v>521</v>
      </c>
      <c r="B183" s="169"/>
      <c r="C183" s="169"/>
      <c r="D183" s="169"/>
      <c r="E183" s="170"/>
      <c r="F183" s="56">
        <f>SUM(F176:F182)</f>
        <v>112918.136</v>
      </c>
    </row>
    <row r="184" spans="1:56" s="9" customFormat="1">
      <c r="A184" s="29" t="s">
        <v>32</v>
      </c>
      <c r="B184" s="1" t="s">
        <v>112</v>
      </c>
      <c r="C184" s="4"/>
      <c r="D184" s="48"/>
      <c r="E184" s="48"/>
      <c r="F184" s="48"/>
    </row>
    <row r="185" spans="1:56" s="15" customFormat="1">
      <c r="A185" s="57" t="s">
        <v>33</v>
      </c>
      <c r="B185" s="55" t="s">
        <v>416</v>
      </c>
      <c r="C185" s="55"/>
      <c r="D185" s="20"/>
      <c r="E185" s="20"/>
      <c r="F185" s="20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</row>
    <row r="186" spans="1:56" s="8" customFormat="1" ht="38.25">
      <c r="A186" s="51" t="s">
        <v>257</v>
      </c>
      <c r="B186" s="23" t="s">
        <v>531</v>
      </c>
      <c r="C186" s="52" t="s">
        <v>308</v>
      </c>
      <c r="D186" s="53">
        <v>53.28</v>
      </c>
      <c r="E186" s="53">
        <v>19.16</v>
      </c>
      <c r="F186" s="54">
        <f>D186*E186</f>
        <v>1020.8448000000001</v>
      </c>
    </row>
    <row r="187" spans="1:56" s="15" customFormat="1">
      <c r="A187" s="57" t="s">
        <v>113</v>
      </c>
      <c r="B187" s="55" t="s">
        <v>415</v>
      </c>
      <c r="C187" s="55"/>
      <c r="D187" s="20"/>
      <c r="E187" s="53"/>
      <c r="F187" s="54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</row>
    <row r="188" spans="1:56" s="8" customFormat="1" ht="63.75">
      <c r="A188" s="51" t="s">
        <v>258</v>
      </c>
      <c r="B188" s="18" t="s">
        <v>493</v>
      </c>
      <c r="C188" s="59" t="s">
        <v>135</v>
      </c>
      <c r="D188" s="53">
        <v>666.07</v>
      </c>
      <c r="E188" s="53">
        <v>42.44</v>
      </c>
      <c r="F188" s="54">
        <f>D188*E188</f>
        <v>28268.0108</v>
      </c>
    </row>
    <row r="189" spans="1:56" s="15" customFormat="1">
      <c r="A189" s="57" t="s">
        <v>34</v>
      </c>
      <c r="B189" s="55" t="s">
        <v>417</v>
      </c>
      <c r="C189" s="55"/>
      <c r="D189" s="20"/>
      <c r="E189" s="53"/>
      <c r="F189" s="54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</row>
    <row r="190" spans="1:56" s="8" customFormat="1" ht="25.5">
      <c r="A190" s="51" t="s">
        <v>259</v>
      </c>
      <c r="B190" s="23" t="s">
        <v>418</v>
      </c>
      <c r="C190" s="52" t="s">
        <v>135</v>
      </c>
      <c r="D190" s="53">
        <v>149.38999999999999</v>
      </c>
      <c r="E190" s="53">
        <v>27.5</v>
      </c>
      <c r="F190" s="54">
        <f>D190*E190</f>
        <v>4108.2249999999995</v>
      </c>
    </row>
    <row r="191" spans="1:56" s="15" customFormat="1" ht="15">
      <c r="A191" s="168" t="s">
        <v>522</v>
      </c>
      <c r="B191" s="169"/>
      <c r="C191" s="169"/>
      <c r="D191" s="169"/>
      <c r="E191" s="170"/>
      <c r="F191" s="56">
        <f>SUM(F186:F190)</f>
        <v>33397.080600000001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</row>
    <row r="192" spans="1:56" s="9" customFormat="1">
      <c r="A192" s="29" t="s">
        <v>35</v>
      </c>
      <c r="B192" s="1" t="s">
        <v>114</v>
      </c>
      <c r="C192" s="4"/>
      <c r="D192" s="48"/>
      <c r="E192" s="48"/>
      <c r="F192" s="48"/>
    </row>
    <row r="193" spans="1:6" s="8" customFormat="1">
      <c r="A193" s="57" t="s">
        <v>36</v>
      </c>
      <c r="B193" s="55" t="s">
        <v>419</v>
      </c>
      <c r="C193" s="55"/>
      <c r="D193" s="20"/>
      <c r="E193" s="20"/>
      <c r="F193" s="20"/>
    </row>
    <row r="194" spans="1:6" s="8" customFormat="1" ht="38.25">
      <c r="A194" s="51" t="s">
        <v>260</v>
      </c>
      <c r="B194" s="18" t="s">
        <v>494</v>
      </c>
      <c r="C194" s="52" t="s">
        <v>317</v>
      </c>
      <c r="D194" s="53">
        <v>24.7</v>
      </c>
      <c r="E194" s="53">
        <v>78.45</v>
      </c>
      <c r="F194" s="54">
        <f>D194*E194</f>
        <v>1937.7149999999999</v>
      </c>
    </row>
    <row r="195" spans="1:6" s="8" customFormat="1">
      <c r="A195" s="57" t="s">
        <v>37</v>
      </c>
      <c r="B195" s="55" t="s">
        <v>420</v>
      </c>
      <c r="C195" s="55"/>
      <c r="D195" s="20"/>
      <c r="E195" s="53"/>
      <c r="F195" s="54"/>
    </row>
    <row r="196" spans="1:6" s="8" customFormat="1" ht="51">
      <c r="A196" s="51" t="s">
        <v>258</v>
      </c>
      <c r="B196" s="18" t="s">
        <v>495</v>
      </c>
      <c r="C196" s="52" t="s">
        <v>317</v>
      </c>
      <c r="D196" s="53" t="s">
        <v>115</v>
      </c>
      <c r="E196" s="53">
        <v>8.25</v>
      </c>
      <c r="F196" s="54">
        <f>D196*E196</f>
        <v>462</v>
      </c>
    </row>
    <row r="197" spans="1:6" s="8" customFormat="1" ht="12.75" customHeight="1">
      <c r="A197" s="168" t="s">
        <v>523</v>
      </c>
      <c r="B197" s="169"/>
      <c r="C197" s="169"/>
      <c r="D197" s="169"/>
      <c r="E197" s="170"/>
      <c r="F197" s="56">
        <f>SUM(F194:F196)</f>
        <v>2399.7150000000001</v>
      </c>
    </row>
    <row r="198" spans="1:6" s="8" customFormat="1">
      <c r="A198" s="29" t="s">
        <v>38</v>
      </c>
      <c r="B198" s="1" t="s">
        <v>116</v>
      </c>
      <c r="C198" s="4"/>
      <c r="D198" s="48"/>
      <c r="E198" s="48"/>
      <c r="F198" s="48"/>
    </row>
    <row r="199" spans="1:6" s="8" customFormat="1" ht="51">
      <c r="A199" s="51" t="s">
        <v>261</v>
      </c>
      <c r="B199" s="23" t="s">
        <v>421</v>
      </c>
      <c r="C199" s="59" t="s">
        <v>135</v>
      </c>
      <c r="D199" s="53">
        <v>815.76</v>
      </c>
      <c r="E199" s="53">
        <v>16.54</v>
      </c>
      <c r="F199" s="54">
        <f t="shared" ref="F199:F200" si="27">D199*E199</f>
        <v>13492.670399999999</v>
      </c>
    </row>
    <row r="200" spans="1:6" s="8" customFormat="1" ht="63.75">
      <c r="A200" s="51" t="s">
        <v>262</v>
      </c>
      <c r="B200" s="18" t="s">
        <v>496</v>
      </c>
      <c r="C200" s="52" t="s">
        <v>135</v>
      </c>
      <c r="D200" s="53">
        <v>508.38</v>
      </c>
      <c r="E200" s="53">
        <v>16.54</v>
      </c>
      <c r="F200" s="54">
        <f t="shared" si="27"/>
        <v>8408.6052</v>
      </c>
    </row>
    <row r="201" spans="1:6" s="8" customFormat="1">
      <c r="A201" s="57" t="s">
        <v>39</v>
      </c>
      <c r="B201" s="55" t="s">
        <v>422</v>
      </c>
      <c r="C201" s="55"/>
      <c r="D201" s="20"/>
      <c r="E201" s="53"/>
      <c r="F201" s="54"/>
    </row>
    <row r="202" spans="1:6" s="8" customFormat="1" ht="51">
      <c r="A202" s="51" t="s">
        <v>263</v>
      </c>
      <c r="B202" s="18" t="s">
        <v>497</v>
      </c>
      <c r="C202" s="52" t="s">
        <v>135</v>
      </c>
      <c r="D202" s="53">
        <v>80</v>
      </c>
      <c r="E202" s="53">
        <v>10</v>
      </c>
      <c r="F202" s="54">
        <f t="shared" ref="F202:F204" si="28">D202*E202</f>
        <v>800</v>
      </c>
    </row>
    <row r="203" spans="1:6" s="8" customFormat="1" ht="51">
      <c r="A203" s="51" t="s">
        <v>264</v>
      </c>
      <c r="B203" s="18" t="s">
        <v>498</v>
      </c>
      <c r="C203" s="52" t="s">
        <v>135</v>
      </c>
      <c r="D203" s="53">
        <v>268</v>
      </c>
      <c r="E203" s="53">
        <v>5.48</v>
      </c>
      <c r="F203" s="54">
        <f t="shared" si="28"/>
        <v>1468.64</v>
      </c>
    </row>
    <row r="204" spans="1:6" s="8" customFormat="1" ht="51">
      <c r="A204" s="51" t="s">
        <v>265</v>
      </c>
      <c r="B204" s="18" t="s">
        <v>499</v>
      </c>
      <c r="C204" s="52" t="s">
        <v>135</v>
      </c>
      <c r="D204" s="53">
        <v>121.2</v>
      </c>
      <c r="E204" s="53">
        <v>5.48</v>
      </c>
      <c r="F204" s="54">
        <f t="shared" si="28"/>
        <v>664.17600000000004</v>
      </c>
    </row>
    <row r="205" spans="1:6" s="8" customFormat="1" ht="15">
      <c r="A205" s="168" t="s">
        <v>524</v>
      </c>
      <c r="B205" s="169"/>
      <c r="C205" s="169"/>
      <c r="D205" s="169"/>
      <c r="E205" s="170"/>
      <c r="F205" s="56">
        <f>SUM(F199:F204)</f>
        <v>24834.0916</v>
      </c>
    </row>
    <row r="206" spans="1:6" s="9" customFormat="1" ht="17.25" customHeight="1">
      <c r="A206" s="29" t="s">
        <v>40</v>
      </c>
      <c r="B206" s="1" t="s">
        <v>117</v>
      </c>
      <c r="C206" s="1"/>
      <c r="D206" s="48"/>
      <c r="E206" s="48"/>
      <c r="F206" s="48"/>
    </row>
    <row r="207" spans="1:6" s="8" customFormat="1">
      <c r="A207" s="57" t="s">
        <v>41</v>
      </c>
      <c r="B207" s="55" t="s">
        <v>314</v>
      </c>
      <c r="C207" s="55"/>
      <c r="D207" s="20"/>
      <c r="E207" s="20"/>
      <c r="F207" s="20"/>
    </row>
    <row r="208" spans="1:6" s="8" customFormat="1" ht="76.5">
      <c r="A208" s="51" t="s">
        <v>266</v>
      </c>
      <c r="B208" s="18" t="s">
        <v>500</v>
      </c>
      <c r="C208" s="59" t="s">
        <v>317</v>
      </c>
      <c r="D208" s="53" t="s">
        <v>118</v>
      </c>
      <c r="E208" s="53">
        <v>139.56</v>
      </c>
      <c r="F208" s="54">
        <f>D208*E208</f>
        <v>1507.248</v>
      </c>
    </row>
    <row r="209" spans="1:6" s="8" customFormat="1">
      <c r="A209" s="57" t="s">
        <v>42</v>
      </c>
      <c r="B209" s="55" t="s">
        <v>423</v>
      </c>
      <c r="C209" s="55"/>
      <c r="D209" s="20"/>
      <c r="E209" s="53"/>
      <c r="F209" s="54"/>
    </row>
    <row r="210" spans="1:6" s="8" customFormat="1" ht="76.5">
      <c r="A210" s="51" t="s">
        <v>267</v>
      </c>
      <c r="B210" s="18" t="s">
        <v>501</v>
      </c>
      <c r="C210" s="59" t="s">
        <v>305</v>
      </c>
      <c r="D210" s="53" t="s">
        <v>64</v>
      </c>
      <c r="E210" s="53">
        <v>1015.16</v>
      </c>
      <c r="F210" s="54">
        <f t="shared" ref="F210:F214" si="29">D210*E210</f>
        <v>2030.32</v>
      </c>
    </row>
    <row r="211" spans="1:6" s="8" customFormat="1" ht="38.25">
      <c r="A211" s="51" t="s">
        <v>268</v>
      </c>
      <c r="B211" s="18" t="s">
        <v>502</v>
      </c>
      <c r="C211" s="52" t="s">
        <v>305</v>
      </c>
      <c r="D211" s="53" t="s">
        <v>57</v>
      </c>
      <c r="E211" s="53">
        <v>1889.6</v>
      </c>
      <c r="F211" s="54">
        <f t="shared" si="29"/>
        <v>1889.6</v>
      </c>
    </row>
    <row r="212" spans="1:6" s="8" customFormat="1" ht="76.5">
      <c r="A212" s="51" t="s">
        <v>269</v>
      </c>
      <c r="B212" s="18" t="s">
        <v>503</v>
      </c>
      <c r="C212" s="59" t="s">
        <v>305</v>
      </c>
      <c r="D212" s="53" t="s">
        <v>57</v>
      </c>
      <c r="E212" s="53">
        <v>2051.2399999999998</v>
      </c>
      <c r="F212" s="54">
        <f t="shared" si="29"/>
        <v>2051.2399999999998</v>
      </c>
    </row>
    <row r="213" spans="1:6" s="8" customFormat="1" ht="51">
      <c r="A213" s="51" t="s">
        <v>270</v>
      </c>
      <c r="B213" s="18" t="s">
        <v>504</v>
      </c>
      <c r="C213" s="52" t="s">
        <v>305</v>
      </c>
      <c r="D213" s="53" t="s">
        <v>57</v>
      </c>
      <c r="E213" s="53">
        <v>1219.04</v>
      </c>
      <c r="F213" s="54">
        <f t="shared" si="29"/>
        <v>1219.04</v>
      </c>
    </row>
    <row r="214" spans="1:6" s="8" customFormat="1" ht="63.75">
      <c r="A214" s="51" t="s">
        <v>271</v>
      </c>
      <c r="B214" s="23" t="s">
        <v>424</v>
      </c>
      <c r="C214" s="59" t="s">
        <v>305</v>
      </c>
      <c r="D214" s="53" t="s">
        <v>64</v>
      </c>
      <c r="E214" s="53">
        <v>2402.5700000000002</v>
      </c>
      <c r="F214" s="54">
        <f t="shared" si="29"/>
        <v>4805.1400000000003</v>
      </c>
    </row>
    <row r="215" spans="1:6" s="8" customFormat="1">
      <c r="A215" s="57" t="s">
        <v>43</v>
      </c>
      <c r="B215" s="55" t="s">
        <v>403</v>
      </c>
      <c r="C215" s="55"/>
      <c r="D215" s="20"/>
      <c r="E215" s="53"/>
      <c r="F215" s="54"/>
    </row>
    <row r="216" spans="1:6" s="8" customFormat="1" ht="51">
      <c r="A216" s="51" t="s">
        <v>272</v>
      </c>
      <c r="B216" s="18" t="s">
        <v>505</v>
      </c>
      <c r="C216" s="52" t="s">
        <v>135</v>
      </c>
      <c r="D216" s="53">
        <v>21.28</v>
      </c>
      <c r="E216" s="53">
        <v>116.11</v>
      </c>
      <c r="F216" s="54">
        <f t="shared" ref="F216:F218" si="30">D216*E216</f>
        <v>2470.8208</v>
      </c>
    </row>
    <row r="217" spans="1:6" s="8" customFormat="1" ht="25.5">
      <c r="A217" s="51" t="s">
        <v>273</v>
      </c>
      <c r="B217" s="23" t="s">
        <v>425</v>
      </c>
      <c r="C217" s="52" t="s">
        <v>135</v>
      </c>
      <c r="D217" s="53" t="s">
        <v>119</v>
      </c>
      <c r="E217" s="53">
        <v>133.91999999999999</v>
      </c>
      <c r="F217" s="54">
        <f t="shared" si="30"/>
        <v>200.88</v>
      </c>
    </row>
    <row r="218" spans="1:6" s="8" customFormat="1" ht="51">
      <c r="A218" s="51" t="s">
        <v>274</v>
      </c>
      <c r="B218" s="18" t="s">
        <v>506</v>
      </c>
      <c r="C218" s="52" t="s">
        <v>135</v>
      </c>
      <c r="D218" s="53" t="s">
        <v>120</v>
      </c>
      <c r="E218" s="53">
        <v>70.819999999999993</v>
      </c>
      <c r="F218" s="54">
        <f t="shared" si="30"/>
        <v>675.62279999999987</v>
      </c>
    </row>
    <row r="219" spans="1:6" s="8" customFormat="1">
      <c r="A219" s="57" t="s">
        <v>44</v>
      </c>
      <c r="B219" s="55" t="s">
        <v>426</v>
      </c>
      <c r="C219" s="55"/>
      <c r="D219" s="20"/>
      <c r="E219" s="53"/>
      <c r="F219" s="54"/>
    </row>
    <row r="220" spans="1:6" s="8" customFormat="1" ht="51">
      <c r="A220" s="51" t="s">
        <v>275</v>
      </c>
      <c r="B220" s="18" t="s">
        <v>507</v>
      </c>
      <c r="C220" s="52" t="s">
        <v>305</v>
      </c>
      <c r="D220" s="53">
        <v>7</v>
      </c>
      <c r="E220" s="53">
        <v>126.97</v>
      </c>
      <c r="F220" s="54">
        <f>D220*E220</f>
        <v>888.79</v>
      </c>
    </row>
    <row r="221" spans="1:6" s="8" customFormat="1">
      <c r="A221" s="57" t="s">
        <v>121</v>
      </c>
      <c r="B221" s="55" t="s">
        <v>427</v>
      </c>
      <c r="C221" s="55"/>
      <c r="D221" s="20"/>
      <c r="E221" s="53"/>
      <c r="F221" s="54"/>
    </row>
    <row r="222" spans="1:6" s="8" customFormat="1" ht="25.5">
      <c r="A222" s="51" t="s">
        <v>276</v>
      </c>
      <c r="B222" s="23" t="s">
        <v>428</v>
      </c>
      <c r="C222" s="52" t="s">
        <v>317</v>
      </c>
      <c r="D222" s="53" t="s">
        <v>75</v>
      </c>
      <c r="E222" s="53">
        <v>20.05</v>
      </c>
      <c r="F222" s="54">
        <f t="shared" ref="F222:F227" si="31">D222*E222</f>
        <v>140.35</v>
      </c>
    </row>
    <row r="223" spans="1:6" s="8" customFormat="1" ht="25.5">
      <c r="A223" s="51" t="s">
        <v>277</v>
      </c>
      <c r="B223" s="23" t="s">
        <v>429</v>
      </c>
      <c r="C223" s="52" t="s">
        <v>305</v>
      </c>
      <c r="D223" s="53" t="s">
        <v>68</v>
      </c>
      <c r="E223" s="53">
        <v>12.97</v>
      </c>
      <c r="F223" s="54">
        <f t="shared" si="31"/>
        <v>64.850000000000009</v>
      </c>
    </row>
    <row r="224" spans="1:6" s="8" customFormat="1">
      <c r="A224" s="51" t="s">
        <v>278</v>
      </c>
      <c r="B224" s="23" t="s">
        <v>430</v>
      </c>
      <c r="C224" s="52" t="s">
        <v>305</v>
      </c>
      <c r="D224" s="53" t="s">
        <v>57</v>
      </c>
      <c r="E224" s="53">
        <v>14.47</v>
      </c>
      <c r="F224" s="54">
        <f t="shared" si="31"/>
        <v>14.47</v>
      </c>
    </row>
    <row r="225" spans="1:6" s="8" customFormat="1">
      <c r="A225" s="51" t="s">
        <v>279</v>
      </c>
      <c r="B225" s="23" t="s">
        <v>431</v>
      </c>
      <c r="C225" s="52" t="s">
        <v>305</v>
      </c>
      <c r="D225" s="53" t="s">
        <v>64</v>
      </c>
      <c r="E225" s="53">
        <v>27.68</v>
      </c>
      <c r="F225" s="54">
        <f t="shared" si="31"/>
        <v>55.36</v>
      </c>
    </row>
    <row r="226" spans="1:6" s="8" customFormat="1">
      <c r="A226" s="51" t="s">
        <v>280</v>
      </c>
      <c r="B226" s="23" t="s">
        <v>432</v>
      </c>
      <c r="C226" s="52" t="s">
        <v>305</v>
      </c>
      <c r="D226" s="53" t="s">
        <v>57</v>
      </c>
      <c r="E226" s="53">
        <v>36.39</v>
      </c>
      <c r="F226" s="54">
        <f t="shared" si="31"/>
        <v>36.39</v>
      </c>
    </row>
    <row r="227" spans="1:6" s="8" customFormat="1">
      <c r="A227" s="51" t="s">
        <v>281</v>
      </c>
      <c r="B227" s="23" t="s">
        <v>433</v>
      </c>
      <c r="C227" s="52" t="s">
        <v>305</v>
      </c>
      <c r="D227" s="53" t="s">
        <v>78</v>
      </c>
      <c r="E227" s="53">
        <v>9.61</v>
      </c>
      <c r="F227" s="54">
        <f t="shared" si="31"/>
        <v>28.83</v>
      </c>
    </row>
    <row r="228" spans="1:6" s="8" customFormat="1">
      <c r="A228" s="57" t="s">
        <v>122</v>
      </c>
      <c r="B228" s="55" t="s">
        <v>434</v>
      </c>
      <c r="C228" s="55"/>
      <c r="D228" s="20"/>
      <c r="E228" s="53"/>
      <c r="F228" s="54"/>
    </row>
    <row r="229" spans="1:6" s="8" customFormat="1">
      <c r="A229" s="51" t="s">
        <v>282</v>
      </c>
      <c r="B229" s="23" t="s">
        <v>435</v>
      </c>
      <c r="C229" s="52" t="s">
        <v>135</v>
      </c>
      <c r="D229" s="53">
        <v>50.58</v>
      </c>
      <c r="E229" s="53">
        <v>85.66</v>
      </c>
      <c r="F229" s="54">
        <f t="shared" ref="F229:F230" si="32">D229*E229</f>
        <v>4332.6827999999996</v>
      </c>
    </row>
    <row r="230" spans="1:6" s="8" customFormat="1">
      <c r="A230" s="51" t="s">
        <v>283</v>
      </c>
      <c r="B230" s="23" t="s">
        <v>436</v>
      </c>
      <c r="C230" s="52" t="s">
        <v>135</v>
      </c>
      <c r="D230" s="53" t="s">
        <v>123</v>
      </c>
      <c r="E230" s="53">
        <v>13.34</v>
      </c>
      <c r="F230" s="54">
        <f t="shared" si="32"/>
        <v>28.013999999999999</v>
      </c>
    </row>
    <row r="231" spans="1:6" s="8" customFormat="1" ht="25.5">
      <c r="A231" s="51" t="s">
        <v>284</v>
      </c>
      <c r="B231" s="23" t="s">
        <v>437</v>
      </c>
      <c r="C231" s="52" t="s">
        <v>135</v>
      </c>
      <c r="D231" s="53" t="s">
        <v>124</v>
      </c>
      <c r="E231" s="53">
        <v>3091.63</v>
      </c>
      <c r="F231" s="54">
        <f>D231*E231</f>
        <v>35244.582000000002</v>
      </c>
    </row>
    <row r="232" spans="1:6" s="8" customFormat="1" ht="15">
      <c r="A232" s="168" t="s">
        <v>525</v>
      </c>
      <c r="B232" s="169"/>
      <c r="C232" s="169"/>
      <c r="D232" s="169"/>
      <c r="E232" s="170"/>
      <c r="F232" s="56">
        <f>SUM(F208:F231)</f>
        <v>57684.2304</v>
      </c>
    </row>
    <row r="233" spans="1:6" s="9" customFormat="1">
      <c r="A233" s="29" t="s">
        <v>45</v>
      </c>
      <c r="B233" s="1" t="s">
        <v>125</v>
      </c>
      <c r="C233" s="1"/>
      <c r="D233" s="48"/>
      <c r="E233" s="48"/>
      <c r="F233" s="48"/>
    </row>
    <row r="234" spans="1:6" s="8" customFormat="1">
      <c r="A234" s="63" t="s">
        <v>46</v>
      </c>
      <c r="B234" s="55" t="s">
        <v>438</v>
      </c>
      <c r="C234" s="55"/>
      <c r="D234" s="20"/>
      <c r="E234" s="20"/>
      <c r="F234" s="20"/>
    </row>
    <row r="235" spans="1:6" s="8" customFormat="1" ht="25.5">
      <c r="A235" s="51" t="s">
        <v>285</v>
      </c>
      <c r="B235" s="23" t="s">
        <v>439</v>
      </c>
      <c r="C235" s="52" t="s">
        <v>317</v>
      </c>
      <c r="D235" s="53" t="s">
        <v>126</v>
      </c>
      <c r="E235" s="53">
        <v>15.86</v>
      </c>
      <c r="F235" s="54">
        <f t="shared" ref="F235:F246" si="33">D235*E235</f>
        <v>1744.6</v>
      </c>
    </row>
    <row r="236" spans="1:6" s="8" customFormat="1">
      <c r="A236" s="51" t="s">
        <v>286</v>
      </c>
      <c r="B236" s="23" t="s">
        <v>440</v>
      </c>
      <c r="C236" s="52" t="s">
        <v>305</v>
      </c>
      <c r="D236" s="53" t="s">
        <v>127</v>
      </c>
      <c r="E236" s="53">
        <v>9.91</v>
      </c>
      <c r="F236" s="54">
        <f t="shared" si="33"/>
        <v>257.66000000000003</v>
      </c>
    </row>
    <row r="237" spans="1:6" s="8" customFormat="1">
      <c r="A237" s="51" t="s">
        <v>287</v>
      </c>
      <c r="B237" s="23" t="s">
        <v>441</v>
      </c>
      <c r="C237" s="52" t="s">
        <v>305</v>
      </c>
      <c r="D237" s="53" t="s">
        <v>128</v>
      </c>
      <c r="E237" s="53">
        <v>0.86</v>
      </c>
      <c r="F237" s="54">
        <f t="shared" si="33"/>
        <v>38.700000000000003</v>
      </c>
    </row>
    <row r="238" spans="1:6" s="8" customFormat="1">
      <c r="A238" s="51" t="s">
        <v>288</v>
      </c>
      <c r="B238" s="23" t="s">
        <v>442</v>
      </c>
      <c r="C238" s="52" t="s">
        <v>443</v>
      </c>
      <c r="D238" s="53" t="s">
        <v>128</v>
      </c>
      <c r="E238" s="53">
        <v>1</v>
      </c>
      <c r="F238" s="54">
        <f t="shared" si="33"/>
        <v>45</v>
      </c>
    </row>
    <row r="239" spans="1:6" s="8" customFormat="1" ht="25.5">
      <c r="A239" s="51" t="s">
        <v>289</v>
      </c>
      <c r="B239" s="23" t="s">
        <v>444</v>
      </c>
      <c r="C239" s="52" t="s">
        <v>317</v>
      </c>
      <c r="D239" s="53" t="s">
        <v>129</v>
      </c>
      <c r="E239" s="53">
        <v>0.96</v>
      </c>
      <c r="F239" s="54">
        <f t="shared" si="33"/>
        <v>124.8</v>
      </c>
    </row>
    <row r="240" spans="1:6" s="8" customFormat="1">
      <c r="A240" s="51" t="s">
        <v>290</v>
      </c>
      <c r="B240" s="23" t="s">
        <v>445</v>
      </c>
      <c r="C240" s="52" t="s">
        <v>317</v>
      </c>
      <c r="D240" s="53" t="s">
        <v>130</v>
      </c>
      <c r="E240" s="53">
        <v>2.5299999999999998</v>
      </c>
      <c r="F240" s="54">
        <f t="shared" si="33"/>
        <v>518.65</v>
      </c>
    </row>
    <row r="241" spans="1:6" s="8" customFormat="1">
      <c r="A241" s="51" t="s">
        <v>291</v>
      </c>
      <c r="B241" s="23" t="s">
        <v>446</v>
      </c>
      <c r="C241" s="52" t="s">
        <v>305</v>
      </c>
      <c r="D241" s="53" t="s">
        <v>57</v>
      </c>
      <c r="E241" s="53">
        <v>7.02</v>
      </c>
      <c r="F241" s="54">
        <f t="shared" si="33"/>
        <v>7.02</v>
      </c>
    </row>
    <row r="242" spans="1:6" s="8" customFormat="1" ht="51">
      <c r="A242" s="51" t="s">
        <v>292</v>
      </c>
      <c r="B242" s="18" t="s">
        <v>508</v>
      </c>
      <c r="C242" s="52" t="s">
        <v>305</v>
      </c>
      <c r="D242" s="53" t="s">
        <v>57</v>
      </c>
      <c r="E242" s="53">
        <v>149</v>
      </c>
      <c r="F242" s="54">
        <f t="shared" si="33"/>
        <v>149</v>
      </c>
    </row>
    <row r="243" spans="1:6" s="8" customFormat="1">
      <c r="A243" s="51" t="s">
        <v>293</v>
      </c>
      <c r="B243" s="23" t="s">
        <v>447</v>
      </c>
      <c r="C243" s="52" t="s">
        <v>305</v>
      </c>
      <c r="D243" s="53" t="s">
        <v>131</v>
      </c>
      <c r="E243" s="53">
        <v>45</v>
      </c>
      <c r="F243" s="54">
        <f t="shared" si="33"/>
        <v>855</v>
      </c>
    </row>
    <row r="244" spans="1:6" s="8" customFormat="1" ht="25.5">
      <c r="A244" s="51" t="s">
        <v>294</v>
      </c>
      <c r="B244" s="23" t="s">
        <v>448</v>
      </c>
      <c r="C244" s="52" t="s">
        <v>305</v>
      </c>
      <c r="D244" s="53" t="s">
        <v>131</v>
      </c>
      <c r="E244" s="53">
        <v>17.55</v>
      </c>
      <c r="F244" s="54">
        <f t="shared" si="33"/>
        <v>333.45</v>
      </c>
    </row>
    <row r="245" spans="1:6" s="8" customFormat="1" ht="38.25">
      <c r="A245" s="51" t="s">
        <v>295</v>
      </c>
      <c r="B245" s="23" t="s">
        <v>449</v>
      </c>
      <c r="C245" s="52" t="s">
        <v>305</v>
      </c>
      <c r="D245" s="53" t="s">
        <v>68</v>
      </c>
      <c r="E245" s="54">
        <v>17.77</v>
      </c>
      <c r="F245" s="54">
        <f t="shared" si="33"/>
        <v>88.85</v>
      </c>
    </row>
    <row r="246" spans="1:6" s="8" customFormat="1" ht="25.5">
      <c r="A246" s="51" t="s">
        <v>296</v>
      </c>
      <c r="B246" s="23" t="s">
        <v>450</v>
      </c>
      <c r="C246" s="52" t="s">
        <v>305</v>
      </c>
      <c r="D246" s="53" t="s">
        <v>132</v>
      </c>
      <c r="E246" s="53">
        <v>3.63</v>
      </c>
      <c r="F246" s="54">
        <f t="shared" si="33"/>
        <v>79.86</v>
      </c>
    </row>
    <row r="247" spans="1:6" s="8" customFormat="1" ht="15">
      <c r="A247" s="168" t="s">
        <v>526</v>
      </c>
      <c r="B247" s="169"/>
      <c r="C247" s="169"/>
      <c r="D247" s="169"/>
      <c r="E247" s="170"/>
      <c r="F247" s="56">
        <f>SUM(F235:F246)</f>
        <v>4242.59</v>
      </c>
    </row>
    <row r="248" spans="1:6" s="9" customFormat="1">
      <c r="A248" s="29" t="s">
        <v>49</v>
      </c>
      <c r="B248" s="1" t="s">
        <v>133</v>
      </c>
      <c r="C248" s="1"/>
      <c r="D248" s="48"/>
      <c r="E248" s="48"/>
      <c r="F248" s="48"/>
    </row>
    <row r="249" spans="1:6" s="8" customFormat="1">
      <c r="A249" s="57" t="s">
        <v>47</v>
      </c>
      <c r="B249" s="55" t="s">
        <v>451</v>
      </c>
      <c r="C249" s="64"/>
      <c r="D249" s="54"/>
      <c r="E249" s="54"/>
      <c r="F249" s="54"/>
    </row>
    <row r="250" spans="1:6" s="8" customFormat="1" ht="25.5">
      <c r="A250" s="51" t="s">
        <v>297</v>
      </c>
      <c r="B250" s="23" t="s">
        <v>452</v>
      </c>
      <c r="C250" s="52" t="s">
        <v>317</v>
      </c>
      <c r="D250" s="53" t="s">
        <v>134</v>
      </c>
      <c r="E250" s="54">
        <v>268.68</v>
      </c>
      <c r="F250" s="54">
        <f t="shared" ref="F250:F256" si="34">D250*E250</f>
        <v>1947.93</v>
      </c>
    </row>
    <row r="251" spans="1:6" s="8" customFormat="1" ht="25.5">
      <c r="A251" s="51" t="s">
        <v>298</v>
      </c>
      <c r="B251" s="23" t="s">
        <v>453</v>
      </c>
      <c r="C251" s="52" t="s">
        <v>135</v>
      </c>
      <c r="D251" s="53" t="s">
        <v>136</v>
      </c>
      <c r="E251" s="54">
        <v>267.91000000000003</v>
      </c>
      <c r="F251" s="54">
        <f t="shared" si="34"/>
        <v>1125.2220000000002</v>
      </c>
    </row>
    <row r="252" spans="1:6" s="8" customFormat="1" ht="38.25">
      <c r="A252" s="51" t="s">
        <v>299</v>
      </c>
      <c r="B252" s="18" t="s">
        <v>509</v>
      </c>
      <c r="C252" s="52" t="s">
        <v>454</v>
      </c>
      <c r="D252" s="53" t="s">
        <v>64</v>
      </c>
      <c r="E252" s="54">
        <v>52.65</v>
      </c>
      <c r="F252" s="54">
        <f t="shared" si="34"/>
        <v>105.3</v>
      </c>
    </row>
    <row r="253" spans="1:6" s="8" customFormat="1">
      <c r="A253" s="57" t="s">
        <v>48</v>
      </c>
      <c r="B253" s="55" t="s">
        <v>109</v>
      </c>
      <c r="C253" s="64"/>
      <c r="D253" s="54"/>
      <c r="E253" s="54"/>
      <c r="F253" s="54"/>
    </row>
    <row r="254" spans="1:6" s="8" customFormat="1" ht="38.25">
      <c r="A254" s="51" t="s">
        <v>300</v>
      </c>
      <c r="B254" s="23" t="s">
        <v>455</v>
      </c>
      <c r="C254" s="52" t="s">
        <v>135</v>
      </c>
      <c r="D254" s="53" t="s">
        <v>137</v>
      </c>
      <c r="E254" s="54">
        <v>61.41</v>
      </c>
      <c r="F254" s="54">
        <f t="shared" si="34"/>
        <v>957.99599999999998</v>
      </c>
    </row>
    <row r="255" spans="1:6" s="8" customFormat="1" ht="51">
      <c r="A255" s="51" t="s">
        <v>301</v>
      </c>
      <c r="B255" s="18" t="s">
        <v>510</v>
      </c>
      <c r="C255" s="52" t="s">
        <v>135</v>
      </c>
      <c r="D255" s="53" t="s">
        <v>138</v>
      </c>
      <c r="E255" s="54">
        <v>56.21</v>
      </c>
      <c r="F255" s="54">
        <f t="shared" si="34"/>
        <v>517.13199999999995</v>
      </c>
    </row>
    <row r="256" spans="1:6" s="8" customFormat="1" ht="38.25">
      <c r="A256" s="51" t="s">
        <v>302</v>
      </c>
      <c r="B256" s="18" t="s">
        <v>511</v>
      </c>
      <c r="C256" s="52" t="s">
        <v>317</v>
      </c>
      <c r="D256" s="53" t="s">
        <v>137</v>
      </c>
      <c r="E256" s="54">
        <v>51.26</v>
      </c>
      <c r="F256" s="54">
        <f t="shared" si="34"/>
        <v>799.65599999999995</v>
      </c>
    </row>
    <row r="257" spans="1:7" s="8" customFormat="1" ht="15">
      <c r="A257" s="168" t="s">
        <v>527</v>
      </c>
      <c r="B257" s="169"/>
      <c r="C257" s="169"/>
      <c r="D257" s="169"/>
      <c r="E257" s="170"/>
      <c r="F257" s="56">
        <f>SUM(F249:F256)</f>
        <v>5453.2359999999999</v>
      </c>
    </row>
    <row r="258" spans="1:7" s="9" customFormat="1">
      <c r="A258" s="29" t="s">
        <v>50</v>
      </c>
      <c r="B258" s="1" t="s">
        <v>139</v>
      </c>
      <c r="C258" s="1"/>
      <c r="D258" s="48"/>
      <c r="E258" s="49"/>
      <c r="F258" s="48"/>
    </row>
    <row r="259" spans="1:7" s="8" customFormat="1">
      <c r="A259" s="57" t="s">
        <v>51</v>
      </c>
      <c r="B259" s="55" t="s">
        <v>456</v>
      </c>
      <c r="C259" s="55"/>
      <c r="D259" s="20"/>
      <c r="E259" s="20"/>
      <c r="F259" s="20"/>
    </row>
    <row r="260" spans="1:7" s="8" customFormat="1" ht="12.75" customHeight="1">
      <c r="A260" s="51" t="s">
        <v>52</v>
      </c>
      <c r="B260" s="23" t="s">
        <v>140</v>
      </c>
      <c r="C260" s="52" t="s">
        <v>135</v>
      </c>
      <c r="D260" s="53">
        <v>727.28</v>
      </c>
      <c r="E260" s="54">
        <v>1.62</v>
      </c>
      <c r="F260" s="54">
        <f t="shared" ref="F260" si="35">D260*E260</f>
        <v>1178.1936000000001</v>
      </c>
    </row>
    <row r="261" spans="1:7" s="8" customFormat="1" ht="15">
      <c r="A261" s="168" t="s">
        <v>567</v>
      </c>
      <c r="B261" s="169"/>
      <c r="C261" s="169"/>
      <c r="D261" s="169"/>
      <c r="E261" s="170"/>
      <c r="F261" s="56">
        <f>SUM(F260)</f>
        <v>1178.1936000000001</v>
      </c>
    </row>
    <row r="262" spans="1:7" s="35" customFormat="1">
      <c r="A262" s="37"/>
      <c r="B262" s="21" t="s">
        <v>54</v>
      </c>
      <c r="C262" s="21"/>
      <c r="D262" s="50"/>
      <c r="E262" s="50"/>
      <c r="F262" s="65">
        <f>SUM(F5:F261)/2</f>
        <v>816391.67740000063</v>
      </c>
    </row>
    <row r="263" spans="1:7" s="35" customFormat="1">
      <c r="A263" s="39"/>
      <c r="B263" s="14"/>
      <c r="C263" s="14"/>
      <c r="D263" s="40"/>
      <c r="E263" s="38"/>
      <c r="F263" s="38"/>
    </row>
    <row r="264" spans="1:7" s="35" customFormat="1">
      <c r="A264" s="39"/>
      <c r="B264" s="14"/>
      <c r="C264" s="14"/>
      <c r="D264" s="40"/>
      <c r="E264" s="38"/>
      <c r="F264" s="81"/>
      <c r="G264" s="82"/>
    </row>
    <row r="265" spans="1:7" s="35" customFormat="1">
      <c r="A265" s="39"/>
      <c r="B265" s="69" t="s">
        <v>4</v>
      </c>
      <c r="C265" s="34"/>
      <c r="D265" s="34"/>
      <c r="E265" s="34"/>
      <c r="F265" s="34"/>
    </row>
    <row r="266" spans="1:7" s="35" customFormat="1">
      <c r="A266" s="41"/>
      <c r="B266" s="42" t="s">
        <v>3</v>
      </c>
      <c r="C266" s="42"/>
      <c r="D266" s="42"/>
      <c r="E266" s="42"/>
      <c r="F266" s="42"/>
    </row>
    <row r="267" spans="1:7" s="35" customFormat="1" ht="25.5">
      <c r="A267" s="41"/>
      <c r="B267" s="69" t="s">
        <v>576</v>
      </c>
      <c r="C267" s="34"/>
      <c r="D267" s="34"/>
      <c r="E267" s="34"/>
      <c r="F267" s="34"/>
    </row>
    <row r="268" spans="1:7">
      <c r="B268" s="42" t="s">
        <v>577</v>
      </c>
    </row>
  </sheetData>
  <mergeCells count="19">
    <mergeCell ref="A261:E261"/>
    <mergeCell ref="A232:E232"/>
    <mergeCell ref="A205:E205"/>
    <mergeCell ref="A191:E191"/>
    <mergeCell ref="A197:E197"/>
    <mergeCell ref="A1:F1"/>
    <mergeCell ref="A81:E81"/>
    <mergeCell ref="A140:E140"/>
    <mergeCell ref="A247:E247"/>
    <mergeCell ref="A257:E257"/>
    <mergeCell ref="A183:E183"/>
    <mergeCell ref="A165:E165"/>
    <mergeCell ref="A173:E173"/>
    <mergeCell ref="A151:E151"/>
    <mergeCell ref="A9:E9"/>
    <mergeCell ref="A3:E3"/>
    <mergeCell ref="A15:E15"/>
    <mergeCell ref="A22:E22"/>
    <mergeCell ref="A28:E28"/>
  </mergeCells>
  <pageMargins left="0.98425196850393704" right="0.59055118110236227" top="0.78740157480314965" bottom="0.78740157480314965" header="0.31496062992125984" footer="0.31496062992125984"/>
  <pageSetup paperSize="9" fitToWidth="0" fitToHeight="0" orientation="portrait" horizontalDpi="300" verticalDpi="300" r:id="rId1"/>
  <ignoredErrors>
    <ignoredError sqref="D5:D6 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283"/>
  <sheetViews>
    <sheetView zoomScale="90" zoomScaleNormal="90" workbookViewId="0">
      <pane ySplit="3" topLeftCell="A178" activePane="bottomLeft" state="frozen"/>
      <selection pane="bottomLeft" sqref="A1:F1"/>
    </sheetView>
  </sheetViews>
  <sheetFormatPr defaultColWidth="9.140625" defaultRowHeight="12.75"/>
  <cols>
    <col min="1" max="1" width="6.85546875" style="43" customWidth="1"/>
    <col min="2" max="2" width="32.7109375" style="44" customWidth="1"/>
    <col min="3" max="3" width="6.28515625" style="44" customWidth="1"/>
    <col min="4" max="4" width="8.7109375" style="45" bestFit="1" customWidth="1"/>
    <col min="5" max="5" width="10" style="46" bestFit="1" customWidth="1"/>
    <col min="6" max="6" width="15.28515625" style="46" customWidth="1"/>
    <col min="7" max="7" width="9.140625" style="36"/>
    <col min="8" max="9" width="11.42578125" style="36" bestFit="1" customWidth="1"/>
    <col min="10" max="16384" width="9.140625" style="36"/>
  </cols>
  <sheetData>
    <row r="1" spans="1:9" ht="21">
      <c r="A1" s="166" t="s">
        <v>584</v>
      </c>
      <c r="B1" s="167"/>
      <c r="C1" s="167"/>
      <c r="D1" s="167"/>
      <c r="E1" s="167"/>
      <c r="F1" s="167"/>
    </row>
    <row r="2" spans="1:9" ht="38.25">
      <c r="A2" s="66" t="s">
        <v>0</v>
      </c>
      <c r="B2" s="66" t="s">
        <v>589</v>
      </c>
      <c r="C2" s="66" t="s">
        <v>55</v>
      </c>
      <c r="D2" s="66" t="s">
        <v>571</v>
      </c>
      <c r="E2" s="66" t="s">
        <v>575</v>
      </c>
      <c r="F2" s="66" t="s">
        <v>580</v>
      </c>
    </row>
    <row r="3" spans="1:9" ht="15">
      <c r="A3" s="171" t="s">
        <v>532</v>
      </c>
      <c r="B3" s="172"/>
      <c r="C3" s="172"/>
      <c r="D3" s="172"/>
      <c r="E3" s="174"/>
      <c r="F3" s="83">
        <f>+F277-0.71</f>
        <v>820548.94460000051</v>
      </c>
    </row>
    <row r="4" spans="1:9" s="8" customFormat="1">
      <c r="A4" s="26">
        <v>1</v>
      </c>
      <c r="B4" s="3" t="s">
        <v>141</v>
      </c>
      <c r="C4" s="4"/>
      <c r="D4" s="5"/>
      <c r="E4" s="6"/>
      <c r="F4" s="6"/>
    </row>
    <row r="5" spans="1:9" s="8" customFormat="1" ht="25.5">
      <c r="A5" s="51" t="s">
        <v>6</v>
      </c>
      <c r="B5" s="23" t="s">
        <v>303</v>
      </c>
      <c r="C5" s="52" t="s">
        <v>135</v>
      </c>
      <c r="D5" s="53" t="s">
        <v>56</v>
      </c>
      <c r="E5" s="54">
        <v>224.25</v>
      </c>
      <c r="F5" s="54">
        <f>+D5*E5</f>
        <v>1345.5</v>
      </c>
    </row>
    <row r="6" spans="1:9" s="8" customFormat="1" ht="25.5">
      <c r="A6" s="51" t="s">
        <v>5</v>
      </c>
      <c r="B6" s="23" t="s">
        <v>304</v>
      </c>
      <c r="C6" s="52" t="s">
        <v>305</v>
      </c>
      <c r="D6" s="53" t="s">
        <v>57</v>
      </c>
      <c r="E6" s="54">
        <v>3090.96</v>
      </c>
      <c r="F6" s="54">
        <f t="shared" ref="F6:F8" si="0">+D6*E6</f>
        <v>3090.96</v>
      </c>
    </row>
    <row r="7" spans="1:9" s="8" customFormat="1" ht="25.5">
      <c r="A7" s="51" t="s">
        <v>7</v>
      </c>
      <c r="B7" s="23" t="s">
        <v>306</v>
      </c>
      <c r="C7" s="52" t="s">
        <v>135</v>
      </c>
      <c r="D7" s="53">
        <v>727.28</v>
      </c>
      <c r="E7" s="54">
        <v>12.48</v>
      </c>
      <c r="F7" s="54">
        <f t="shared" si="0"/>
        <v>9076.4544000000005</v>
      </c>
    </row>
    <row r="8" spans="1:9" s="8" customFormat="1" ht="25.5">
      <c r="A8" s="51" t="s">
        <v>8</v>
      </c>
      <c r="B8" s="23" t="s">
        <v>307</v>
      </c>
      <c r="C8" s="52" t="s">
        <v>305</v>
      </c>
      <c r="D8" s="53" t="s">
        <v>57</v>
      </c>
      <c r="E8" s="54">
        <v>1559.37</v>
      </c>
      <c r="F8" s="54">
        <f t="shared" si="0"/>
        <v>1559.37</v>
      </c>
    </row>
    <row r="9" spans="1:9" s="8" customFormat="1" ht="15">
      <c r="A9" s="175" t="s">
        <v>512</v>
      </c>
      <c r="B9" s="176"/>
      <c r="C9" s="176"/>
      <c r="D9" s="176"/>
      <c r="E9" s="170"/>
      <c r="F9" s="56">
        <f>SUM(F5:F8)</f>
        <v>15072.2844</v>
      </c>
    </row>
    <row r="10" spans="1:9" s="8" customFormat="1">
      <c r="A10" s="26">
        <v>2</v>
      </c>
      <c r="B10" s="1" t="s">
        <v>142</v>
      </c>
      <c r="C10" s="4"/>
      <c r="D10" s="5"/>
      <c r="E10" s="6"/>
      <c r="F10" s="6"/>
      <c r="I10" s="84"/>
    </row>
    <row r="11" spans="1:9" s="8" customFormat="1" ht="38.25">
      <c r="A11" s="51" t="s">
        <v>9</v>
      </c>
      <c r="B11" s="18" t="s">
        <v>457</v>
      </c>
      <c r="C11" s="52" t="s">
        <v>308</v>
      </c>
      <c r="D11" s="53">
        <v>120.24</v>
      </c>
      <c r="E11" s="54">
        <v>22.7</v>
      </c>
      <c r="F11" s="54">
        <f t="shared" ref="F11:F14" si="1">+D11*E11</f>
        <v>2729.4479999999999</v>
      </c>
    </row>
    <row r="12" spans="1:9" s="8" customFormat="1" ht="23.25" customHeight="1">
      <c r="A12" s="51" t="s">
        <v>10</v>
      </c>
      <c r="B12" s="23" t="s">
        <v>309</v>
      </c>
      <c r="C12" s="52" t="s">
        <v>135</v>
      </c>
      <c r="D12" s="53">
        <v>148.82</v>
      </c>
      <c r="E12" s="54">
        <v>11.86</v>
      </c>
      <c r="F12" s="54">
        <f t="shared" si="1"/>
        <v>1765.0051999999998</v>
      </c>
    </row>
    <row r="13" spans="1:9" s="8" customFormat="1" ht="51">
      <c r="A13" s="51" t="s">
        <v>11</v>
      </c>
      <c r="B13" s="18" t="s">
        <v>458</v>
      </c>
      <c r="C13" s="52" t="s">
        <v>308</v>
      </c>
      <c r="D13" s="53">
        <v>62.48</v>
      </c>
      <c r="E13" s="54">
        <v>33.35</v>
      </c>
      <c r="F13" s="54">
        <f t="shared" si="1"/>
        <v>2083.7080000000001</v>
      </c>
    </row>
    <row r="14" spans="1:9" s="8" customFormat="1" ht="25.5">
      <c r="A14" s="51" t="s">
        <v>12</v>
      </c>
      <c r="B14" s="23" t="s">
        <v>310</v>
      </c>
      <c r="C14" s="52" t="s">
        <v>308</v>
      </c>
      <c r="D14" s="53">
        <v>124.5</v>
      </c>
      <c r="E14" s="54">
        <v>27.46</v>
      </c>
      <c r="F14" s="54">
        <f t="shared" si="1"/>
        <v>3418.77</v>
      </c>
    </row>
    <row r="15" spans="1:9" s="8" customFormat="1" ht="12.75" customHeight="1">
      <c r="A15" s="175" t="s">
        <v>513</v>
      </c>
      <c r="B15" s="176"/>
      <c r="C15" s="176"/>
      <c r="D15" s="176"/>
      <c r="E15" s="177"/>
      <c r="F15" s="56">
        <f>SUM(F11:F14)</f>
        <v>9996.9312000000009</v>
      </c>
    </row>
    <row r="16" spans="1:9" s="8" customFormat="1" ht="12.75" customHeight="1">
      <c r="A16" s="27">
        <v>3</v>
      </c>
      <c r="B16" s="1" t="s">
        <v>58</v>
      </c>
      <c r="C16" s="4"/>
      <c r="D16" s="5"/>
      <c r="E16" s="6"/>
      <c r="F16" s="6"/>
    </row>
    <row r="17" spans="1:46" s="8" customFormat="1">
      <c r="A17" s="57" t="s">
        <v>13</v>
      </c>
      <c r="B17" s="55" t="s">
        <v>311</v>
      </c>
      <c r="C17" s="55"/>
      <c r="D17" s="55"/>
      <c r="E17" s="55"/>
      <c r="F17" s="55"/>
    </row>
    <row r="18" spans="1:46" s="8" customFormat="1" ht="38.25">
      <c r="A18" s="58" t="s">
        <v>144</v>
      </c>
      <c r="B18" s="18" t="s">
        <v>459</v>
      </c>
      <c r="C18" s="52" t="s">
        <v>135</v>
      </c>
      <c r="D18" s="53">
        <v>239.89</v>
      </c>
      <c r="E18" s="54">
        <v>36.619999999999997</v>
      </c>
      <c r="F18" s="54">
        <f t="shared" ref="F18:F20" si="2">+D18*E18</f>
        <v>8784.7717999999986</v>
      </c>
    </row>
    <row r="19" spans="1:46" s="8" customFormat="1" ht="63.75">
      <c r="A19" s="58" t="s">
        <v>145</v>
      </c>
      <c r="B19" s="23" t="s">
        <v>312</v>
      </c>
      <c r="C19" s="59" t="s">
        <v>308</v>
      </c>
      <c r="D19" s="53">
        <v>75.19</v>
      </c>
      <c r="E19" s="54">
        <v>1349.85</v>
      </c>
      <c r="F19" s="54">
        <f t="shared" si="2"/>
        <v>101495.22149999999</v>
      </c>
    </row>
    <row r="20" spans="1:46" s="8" customFormat="1" ht="38.25">
      <c r="A20" s="58" t="s">
        <v>533</v>
      </c>
      <c r="B20" s="23" t="s">
        <v>534</v>
      </c>
      <c r="C20" s="59" t="s">
        <v>317</v>
      </c>
      <c r="D20" s="53">
        <v>378</v>
      </c>
      <c r="E20" s="87">
        <f>12856.01/378</f>
        <v>34.010608465608463</v>
      </c>
      <c r="F20" s="54">
        <f t="shared" si="2"/>
        <v>12856.009999999998</v>
      </c>
      <c r="H20" s="7"/>
    </row>
    <row r="21" spans="1:46" s="8" customFormat="1">
      <c r="A21" s="57" t="s">
        <v>14</v>
      </c>
      <c r="B21" s="55" t="s">
        <v>313</v>
      </c>
      <c r="C21" s="55"/>
      <c r="D21" s="20"/>
      <c r="E21" s="54"/>
      <c r="F21" s="54"/>
    </row>
    <row r="22" spans="1:46" s="8" customFormat="1" ht="76.5">
      <c r="A22" s="58" t="s">
        <v>146</v>
      </c>
      <c r="B22" s="18" t="s">
        <v>460</v>
      </c>
      <c r="C22" s="59" t="s">
        <v>308</v>
      </c>
      <c r="D22" s="53">
        <v>17.07</v>
      </c>
      <c r="E22" s="54">
        <v>1349.85</v>
      </c>
      <c r="F22" s="54">
        <f>+D22*E22</f>
        <v>23041.9395</v>
      </c>
    </row>
    <row r="23" spans="1:46" s="8" customFormat="1" ht="15">
      <c r="A23" s="168" t="s">
        <v>514</v>
      </c>
      <c r="B23" s="169"/>
      <c r="C23" s="169"/>
      <c r="D23" s="169"/>
      <c r="E23" s="170"/>
      <c r="F23" s="56">
        <f>SUM(F18:F22)</f>
        <v>146177.94279999999</v>
      </c>
    </row>
    <row r="24" spans="1:46" s="8" customFormat="1">
      <c r="A24" s="26" t="s">
        <v>1</v>
      </c>
      <c r="B24" s="1" t="s">
        <v>143</v>
      </c>
      <c r="C24" s="4"/>
      <c r="D24" s="5"/>
      <c r="E24" s="6"/>
      <c r="F24" s="6"/>
    </row>
    <row r="25" spans="1:46" s="8" customFormat="1">
      <c r="A25" s="57" t="s">
        <v>2</v>
      </c>
      <c r="B25" s="55" t="s">
        <v>314</v>
      </c>
      <c r="C25" s="55"/>
      <c r="D25" s="55"/>
      <c r="E25" s="55"/>
      <c r="F25" s="55"/>
    </row>
    <row r="26" spans="1:46" s="8" customFormat="1" ht="51">
      <c r="A26" s="58" t="s">
        <v>147</v>
      </c>
      <c r="B26" s="23" t="s">
        <v>528</v>
      </c>
      <c r="C26" s="52" t="s">
        <v>308</v>
      </c>
      <c r="D26" s="53">
        <v>15.5</v>
      </c>
      <c r="E26" s="53">
        <v>1349.85</v>
      </c>
      <c r="F26" s="54">
        <f t="shared" ref="F26:F28" si="3">+D26*E26</f>
        <v>20922.674999999999</v>
      </c>
    </row>
    <row r="27" spans="1:46" s="8" customFormat="1" ht="51">
      <c r="A27" s="58" t="s">
        <v>148</v>
      </c>
      <c r="B27" s="23" t="s">
        <v>529</v>
      </c>
      <c r="C27" s="52" t="s">
        <v>308</v>
      </c>
      <c r="D27" s="53">
        <v>16.21</v>
      </c>
      <c r="E27" s="53">
        <v>1295.98</v>
      </c>
      <c r="F27" s="54">
        <f t="shared" si="3"/>
        <v>21007.835800000001</v>
      </c>
    </row>
    <row r="28" spans="1:46" s="8" customFormat="1" ht="38.25">
      <c r="A28" s="58" t="s">
        <v>149</v>
      </c>
      <c r="B28" s="23" t="s">
        <v>530</v>
      </c>
      <c r="C28" s="52" t="s">
        <v>135</v>
      </c>
      <c r="D28" s="53">
        <v>500.86</v>
      </c>
      <c r="E28" s="53">
        <v>116.99</v>
      </c>
      <c r="F28" s="54">
        <f t="shared" si="3"/>
        <v>58595.611400000002</v>
      </c>
    </row>
    <row r="29" spans="1:46" s="8" customFormat="1" ht="15">
      <c r="A29" s="168" t="s">
        <v>515</v>
      </c>
      <c r="B29" s="169"/>
      <c r="C29" s="169"/>
      <c r="D29" s="169"/>
      <c r="E29" s="170"/>
      <c r="F29" s="56">
        <f>SUM(F26:F28)</f>
        <v>100526.12220000001</v>
      </c>
    </row>
    <row r="30" spans="1:46" s="9" customFormat="1">
      <c r="A30" s="26">
        <v>5</v>
      </c>
      <c r="B30" s="1" t="s">
        <v>59</v>
      </c>
      <c r="C30" s="1"/>
      <c r="D30" s="47"/>
      <c r="E30" s="48"/>
      <c r="F30" s="48"/>
    </row>
    <row r="31" spans="1:46" s="15" customFormat="1" ht="25.5">
      <c r="A31" s="57" t="s">
        <v>25</v>
      </c>
      <c r="B31" s="55" t="s">
        <v>315</v>
      </c>
      <c r="C31" s="55"/>
      <c r="D31" s="20"/>
      <c r="E31" s="20"/>
      <c r="F31" s="2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10" customFormat="1" ht="25.5">
      <c r="A32" s="58" t="s">
        <v>150</v>
      </c>
      <c r="B32" s="23" t="s">
        <v>316</v>
      </c>
      <c r="C32" s="52" t="s">
        <v>317</v>
      </c>
      <c r="D32" s="53">
        <v>52</v>
      </c>
      <c r="E32" s="53">
        <v>14.54</v>
      </c>
      <c r="F32" s="54">
        <f t="shared" ref="F32:F36" si="4">+D32*E32</f>
        <v>756.07999999999993</v>
      </c>
    </row>
    <row r="33" spans="1:46" s="11" customFormat="1" ht="25.5">
      <c r="A33" s="58" t="s">
        <v>151</v>
      </c>
      <c r="B33" s="23" t="s">
        <v>318</v>
      </c>
      <c r="C33" s="52" t="s">
        <v>317</v>
      </c>
      <c r="D33" s="53">
        <v>6</v>
      </c>
      <c r="E33" s="53">
        <v>22.2</v>
      </c>
      <c r="F33" s="54">
        <f t="shared" si="4"/>
        <v>133.19999999999999</v>
      </c>
    </row>
    <row r="34" spans="1:46" s="15" customFormat="1" ht="25.5">
      <c r="A34" s="58" t="s">
        <v>152</v>
      </c>
      <c r="B34" s="23" t="s">
        <v>319</v>
      </c>
      <c r="C34" s="52" t="s">
        <v>317</v>
      </c>
      <c r="D34" s="53">
        <v>26</v>
      </c>
      <c r="E34" s="53">
        <v>17.88</v>
      </c>
      <c r="F34" s="54">
        <f t="shared" si="4"/>
        <v>464.88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10" customFormat="1" ht="25.5">
      <c r="A35" s="58" t="s">
        <v>153</v>
      </c>
      <c r="B35" s="23" t="s">
        <v>320</v>
      </c>
      <c r="C35" s="52" t="s">
        <v>317</v>
      </c>
      <c r="D35" s="53">
        <v>85</v>
      </c>
      <c r="E35" s="53">
        <v>16.09</v>
      </c>
      <c r="F35" s="54">
        <f t="shared" si="4"/>
        <v>1367.65</v>
      </c>
    </row>
    <row r="36" spans="1:46" s="11" customFormat="1" ht="25.5">
      <c r="A36" s="58" t="s">
        <v>154</v>
      </c>
      <c r="B36" s="23" t="s">
        <v>321</v>
      </c>
      <c r="C36" s="52" t="s">
        <v>317</v>
      </c>
      <c r="D36" s="53">
        <v>122</v>
      </c>
      <c r="E36" s="53">
        <v>11.67</v>
      </c>
      <c r="F36" s="54">
        <f t="shared" si="4"/>
        <v>1423.74</v>
      </c>
    </row>
    <row r="37" spans="1:46" s="15" customFormat="1" ht="25.5">
      <c r="A37" s="57" t="s">
        <v>60</v>
      </c>
      <c r="B37" s="55" t="s">
        <v>322</v>
      </c>
      <c r="C37" s="55"/>
      <c r="D37" s="20"/>
      <c r="E37" s="53"/>
      <c r="F37" s="54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s="10" customFormat="1" ht="38.25">
      <c r="A38" s="58" t="s">
        <v>155</v>
      </c>
      <c r="B38" s="18" t="s">
        <v>461</v>
      </c>
      <c r="C38" s="52" t="s">
        <v>305</v>
      </c>
      <c r="D38" s="53">
        <v>2</v>
      </c>
      <c r="E38" s="53">
        <v>19.12</v>
      </c>
      <c r="F38" s="54">
        <f t="shared" ref="F38:F40" si="5">+D38*E38</f>
        <v>38.24</v>
      </c>
    </row>
    <row r="39" spans="1:46" s="11" customFormat="1" ht="38.25">
      <c r="A39" s="58" t="s">
        <v>156</v>
      </c>
      <c r="B39" s="18" t="s">
        <v>462</v>
      </c>
      <c r="C39" s="52" t="s">
        <v>305</v>
      </c>
      <c r="D39" s="53" t="s">
        <v>61</v>
      </c>
      <c r="E39" s="53">
        <v>11.52</v>
      </c>
      <c r="F39" s="54">
        <f t="shared" si="5"/>
        <v>138.24</v>
      </c>
    </row>
    <row r="40" spans="1:46" s="15" customFormat="1" ht="38.25">
      <c r="A40" s="58" t="s">
        <v>157</v>
      </c>
      <c r="B40" s="18" t="s">
        <v>463</v>
      </c>
      <c r="C40" s="52" t="s">
        <v>305</v>
      </c>
      <c r="D40" s="53" t="s">
        <v>62</v>
      </c>
      <c r="E40" s="53">
        <v>9.82</v>
      </c>
      <c r="F40" s="54">
        <f t="shared" si="5"/>
        <v>98.2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>
      <c r="A41" s="57" t="s">
        <v>63</v>
      </c>
      <c r="B41" s="55" t="s">
        <v>323</v>
      </c>
      <c r="C41" s="55"/>
      <c r="D41" s="20"/>
      <c r="E41" s="54"/>
      <c r="F41" s="54"/>
    </row>
    <row r="42" spans="1:46" s="11" customFormat="1" ht="25.5">
      <c r="A42" s="58" t="s">
        <v>158</v>
      </c>
      <c r="B42" s="23" t="s">
        <v>324</v>
      </c>
      <c r="C42" s="52" t="s">
        <v>305</v>
      </c>
      <c r="D42" s="53" t="s">
        <v>57</v>
      </c>
      <c r="E42" s="53">
        <v>99.23</v>
      </c>
      <c r="F42" s="54">
        <f t="shared" ref="F42:F44" si="6">+D42*E42</f>
        <v>99.23</v>
      </c>
    </row>
    <row r="43" spans="1:46" s="15" customFormat="1">
      <c r="A43" s="58" t="s">
        <v>159</v>
      </c>
      <c r="B43" s="23" t="s">
        <v>325</v>
      </c>
      <c r="C43" s="52" t="s">
        <v>305</v>
      </c>
      <c r="D43" s="53" t="s">
        <v>64</v>
      </c>
      <c r="E43" s="53">
        <v>110.78</v>
      </c>
      <c r="F43" s="54">
        <f t="shared" si="6"/>
        <v>221.56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s="10" customFormat="1" ht="25.5">
      <c r="A44" s="58" t="s">
        <v>160</v>
      </c>
      <c r="B44" s="23" t="s">
        <v>326</v>
      </c>
      <c r="C44" s="52" t="s">
        <v>305</v>
      </c>
      <c r="D44" s="53" t="s">
        <v>57</v>
      </c>
      <c r="E44" s="53">
        <v>257.63</v>
      </c>
      <c r="F44" s="54">
        <f t="shared" si="6"/>
        <v>257.63</v>
      </c>
    </row>
    <row r="45" spans="1:46" s="11" customFormat="1" ht="25.5">
      <c r="A45" s="57" t="s">
        <v>65</v>
      </c>
      <c r="B45" s="55" t="s">
        <v>327</v>
      </c>
      <c r="C45" s="55"/>
      <c r="D45" s="20"/>
      <c r="E45" s="53"/>
      <c r="F45" s="54"/>
    </row>
    <row r="46" spans="1:46" s="15" customFormat="1" ht="25.5">
      <c r="A46" s="58" t="s">
        <v>161</v>
      </c>
      <c r="B46" s="23" t="s">
        <v>328</v>
      </c>
      <c r="C46" s="52" t="s">
        <v>305</v>
      </c>
      <c r="D46" s="53" t="s">
        <v>64</v>
      </c>
      <c r="E46" s="53">
        <v>71.25</v>
      </c>
      <c r="F46" s="54">
        <f t="shared" ref="F46:F48" si="7">+D46*E46</f>
        <v>142.5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s="10" customFormat="1" ht="25.5">
      <c r="A47" s="58" t="s">
        <v>162</v>
      </c>
      <c r="B47" s="23" t="s">
        <v>329</v>
      </c>
      <c r="C47" s="52" t="s">
        <v>305</v>
      </c>
      <c r="D47" s="53" t="s">
        <v>57</v>
      </c>
      <c r="E47" s="53">
        <v>72.349999999999994</v>
      </c>
      <c r="F47" s="54">
        <f t="shared" si="7"/>
        <v>72.349999999999994</v>
      </c>
    </row>
    <row r="48" spans="1:46" s="11" customFormat="1" ht="25.5">
      <c r="A48" s="58" t="s">
        <v>163</v>
      </c>
      <c r="B48" s="23" t="s">
        <v>330</v>
      </c>
      <c r="C48" s="52" t="s">
        <v>305</v>
      </c>
      <c r="D48" s="53" t="s">
        <v>64</v>
      </c>
      <c r="E48" s="53">
        <v>86.52</v>
      </c>
      <c r="F48" s="54">
        <f t="shared" si="7"/>
        <v>173.04</v>
      </c>
    </row>
    <row r="49" spans="1:46" s="15" customFormat="1" ht="25.5">
      <c r="A49" s="70" t="s">
        <v>66</v>
      </c>
      <c r="B49" s="71" t="s">
        <v>331</v>
      </c>
      <c r="C49" s="71"/>
      <c r="D49" s="19"/>
      <c r="E49" s="72"/>
      <c r="F49" s="7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s="10" customFormat="1" ht="25.5">
      <c r="A50" s="74" t="s">
        <v>164</v>
      </c>
      <c r="B50" s="30" t="s">
        <v>332</v>
      </c>
      <c r="C50" s="75" t="s">
        <v>305</v>
      </c>
      <c r="D50" s="72" t="s">
        <v>57</v>
      </c>
      <c r="E50" s="72">
        <v>87.14</v>
      </c>
      <c r="F50" s="54">
        <f>+D50*E50</f>
        <v>87.14</v>
      </c>
    </row>
    <row r="51" spans="1:46" s="11" customFormat="1">
      <c r="A51" s="70" t="s">
        <v>67</v>
      </c>
      <c r="B51" s="71" t="s">
        <v>333</v>
      </c>
      <c r="C51" s="71"/>
      <c r="D51" s="19"/>
      <c r="E51" s="72"/>
      <c r="F51" s="73"/>
    </row>
    <row r="52" spans="1:46" s="15" customFormat="1" ht="63.75">
      <c r="A52" s="74" t="s">
        <v>165</v>
      </c>
      <c r="B52" s="76" t="s">
        <v>464</v>
      </c>
      <c r="C52" s="75" t="s">
        <v>305</v>
      </c>
      <c r="D52" s="72" t="s">
        <v>57</v>
      </c>
      <c r="E52" s="72">
        <v>32111.31</v>
      </c>
      <c r="F52" s="54">
        <f t="shared" ref="F52:F54" si="8">+D52*E52</f>
        <v>32111.31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s="10" customFormat="1" ht="63.75">
      <c r="A53" s="74" t="s">
        <v>166</v>
      </c>
      <c r="B53" s="76" t="s">
        <v>465</v>
      </c>
      <c r="C53" s="75" t="s">
        <v>305</v>
      </c>
      <c r="D53" s="72" t="s">
        <v>57</v>
      </c>
      <c r="E53" s="72">
        <v>74.489999999999995</v>
      </c>
      <c r="F53" s="54">
        <f t="shared" si="8"/>
        <v>74.489999999999995</v>
      </c>
    </row>
    <row r="54" spans="1:46" s="11" customFormat="1" ht="25.5">
      <c r="A54" s="74" t="s">
        <v>167</v>
      </c>
      <c r="B54" s="30" t="s">
        <v>334</v>
      </c>
      <c r="C54" s="75" t="s">
        <v>305</v>
      </c>
      <c r="D54" s="72" t="s">
        <v>68</v>
      </c>
      <c r="E54" s="72">
        <v>74.489999999999995</v>
      </c>
      <c r="F54" s="54">
        <f t="shared" si="8"/>
        <v>372.45</v>
      </c>
    </row>
    <row r="55" spans="1:46" s="15" customFormat="1">
      <c r="A55" s="70" t="s">
        <v>69</v>
      </c>
      <c r="B55" s="71" t="s">
        <v>537</v>
      </c>
      <c r="C55" s="71"/>
      <c r="D55" s="19"/>
      <c r="E55" s="72"/>
      <c r="F55" s="7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s="10" customFormat="1" ht="25.5">
      <c r="A56" s="74" t="s">
        <v>168</v>
      </c>
      <c r="B56" s="30" t="s">
        <v>335</v>
      </c>
      <c r="C56" s="75" t="s">
        <v>317</v>
      </c>
      <c r="D56" s="72" t="s">
        <v>70</v>
      </c>
      <c r="E56" s="72">
        <v>17.559999999999999</v>
      </c>
      <c r="F56" s="54">
        <f t="shared" ref="F56:F64" si="9">+D56*E56</f>
        <v>421.43999999999994</v>
      </c>
    </row>
    <row r="57" spans="1:46" s="11" customFormat="1" ht="25.5">
      <c r="A57" s="74" t="s">
        <v>169</v>
      </c>
      <c r="B57" s="30" t="s">
        <v>336</v>
      </c>
      <c r="C57" s="75" t="s">
        <v>317</v>
      </c>
      <c r="D57" s="72" t="s">
        <v>71</v>
      </c>
      <c r="E57" s="72">
        <v>24.12</v>
      </c>
      <c r="F57" s="54">
        <f t="shared" si="9"/>
        <v>1206</v>
      </c>
    </row>
    <row r="58" spans="1:46" s="15" customFormat="1" ht="25.5">
      <c r="A58" s="74" t="s">
        <v>170</v>
      </c>
      <c r="B58" s="30" t="s">
        <v>337</v>
      </c>
      <c r="C58" s="75" t="s">
        <v>317</v>
      </c>
      <c r="D58" s="72" t="s">
        <v>72</v>
      </c>
      <c r="E58" s="72">
        <v>32.81</v>
      </c>
      <c r="F58" s="54">
        <f t="shared" si="9"/>
        <v>820.25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s="10" customFormat="1" ht="25.5">
      <c r="A59" s="74" t="s">
        <v>171</v>
      </c>
      <c r="B59" s="30" t="s">
        <v>338</v>
      </c>
      <c r="C59" s="75" t="s">
        <v>317</v>
      </c>
      <c r="D59" s="72" t="s">
        <v>73</v>
      </c>
      <c r="E59" s="72">
        <v>35.17</v>
      </c>
      <c r="F59" s="54">
        <f t="shared" si="9"/>
        <v>3059.79</v>
      </c>
    </row>
    <row r="60" spans="1:46" s="11" customFormat="1">
      <c r="A60" s="70" t="s">
        <v>74</v>
      </c>
      <c r="B60" s="71" t="s">
        <v>339</v>
      </c>
      <c r="C60" s="71"/>
      <c r="D60" s="19"/>
      <c r="E60" s="72"/>
      <c r="F60" s="54">
        <f t="shared" si="9"/>
        <v>0</v>
      </c>
    </row>
    <row r="61" spans="1:46" s="15" customFormat="1" ht="38.25">
      <c r="A61" s="74" t="s">
        <v>172</v>
      </c>
      <c r="B61" s="76" t="s">
        <v>466</v>
      </c>
      <c r="C61" s="75" t="s">
        <v>305</v>
      </c>
      <c r="D61" s="72" t="s">
        <v>56</v>
      </c>
      <c r="E61" s="72">
        <v>30.57</v>
      </c>
      <c r="F61" s="54">
        <f t="shared" si="9"/>
        <v>183.42000000000002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s="10" customFormat="1" ht="51">
      <c r="A62" s="74" t="s">
        <v>173</v>
      </c>
      <c r="B62" s="76" t="s">
        <v>467</v>
      </c>
      <c r="C62" s="75" t="s">
        <v>305</v>
      </c>
      <c r="D62" s="72" t="s">
        <v>57</v>
      </c>
      <c r="E62" s="72">
        <v>28.4</v>
      </c>
      <c r="F62" s="54">
        <f t="shared" si="9"/>
        <v>28.4</v>
      </c>
    </row>
    <row r="63" spans="1:46" s="11" customFormat="1" ht="25.5">
      <c r="A63" s="74" t="s">
        <v>174</v>
      </c>
      <c r="B63" s="30" t="s">
        <v>340</v>
      </c>
      <c r="C63" s="75" t="s">
        <v>305</v>
      </c>
      <c r="D63" s="72" t="s">
        <v>57</v>
      </c>
      <c r="E63" s="72">
        <v>66.31</v>
      </c>
      <c r="F63" s="54">
        <f t="shared" si="9"/>
        <v>66.31</v>
      </c>
    </row>
    <row r="64" spans="1:46" s="15" customFormat="1" ht="25.5">
      <c r="A64" s="74" t="s">
        <v>175</v>
      </c>
      <c r="B64" s="30" t="s">
        <v>341</v>
      </c>
      <c r="C64" s="75" t="s">
        <v>305</v>
      </c>
      <c r="D64" s="72" t="s">
        <v>75</v>
      </c>
      <c r="E64" s="72">
        <v>282.52</v>
      </c>
      <c r="F64" s="54">
        <f t="shared" si="9"/>
        <v>1977.6399999999999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s="10" customFormat="1" ht="25.5">
      <c r="A65" s="70" t="s">
        <v>76</v>
      </c>
      <c r="B65" s="71" t="s">
        <v>342</v>
      </c>
      <c r="C65" s="71"/>
      <c r="D65" s="19"/>
      <c r="E65" s="72"/>
      <c r="F65" s="73"/>
    </row>
    <row r="66" spans="1:46" s="11" customFormat="1" ht="63.75">
      <c r="A66" s="74" t="s">
        <v>176</v>
      </c>
      <c r="B66" s="76" t="s">
        <v>468</v>
      </c>
      <c r="C66" s="75" t="s">
        <v>305</v>
      </c>
      <c r="D66" s="72" t="s">
        <v>68</v>
      </c>
      <c r="E66" s="72">
        <v>350.01</v>
      </c>
      <c r="F66" s="54">
        <f t="shared" ref="F66:F74" si="10">+D66*E66</f>
        <v>1750.05</v>
      </c>
    </row>
    <row r="67" spans="1:46" s="15" customFormat="1" ht="63.75">
      <c r="A67" s="74" t="s">
        <v>177</v>
      </c>
      <c r="B67" s="76" t="s">
        <v>469</v>
      </c>
      <c r="C67" s="77" t="s">
        <v>305</v>
      </c>
      <c r="D67" s="72" t="s">
        <v>78</v>
      </c>
      <c r="E67" s="72">
        <v>407.66</v>
      </c>
      <c r="F67" s="54">
        <f t="shared" si="10"/>
        <v>1222.98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s="10" customFormat="1" ht="63.75">
      <c r="A68" s="74" t="s">
        <v>178</v>
      </c>
      <c r="B68" s="76" t="s">
        <v>470</v>
      </c>
      <c r="C68" s="75" t="s">
        <v>305</v>
      </c>
      <c r="D68" s="72" t="s">
        <v>78</v>
      </c>
      <c r="E68" s="72">
        <v>468.79</v>
      </c>
      <c r="F68" s="54">
        <f t="shared" si="10"/>
        <v>1406.3700000000001</v>
      </c>
    </row>
    <row r="69" spans="1:46" s="11" customFormat="1" ht="63.75">
      <c r="A69" s="74" t="s">
        <v>179</v>
      </c>
      <c r="B69" s="30" t="s">
        <v>343</v>
      </c>
      <c r="C69" s="77" t="s">
        <v>305</v>
      </c>
      <c r="D69" s="72" t="s">
        <v>64</v>
      </c>
      <c r="E69" s="72">
        <v>244.54</v>
      </c>
      <c r="F69" s="54">
        <f t="shared" si="10"/>
        <v>489.08</v>
      </c>
    </row>
    <row r="70" spans="1:46" s="15" customFormat="1" ht="63.75">
      <c r="A70" s="74" t="s">
        <v>180</v>
      </c>
      <c r="B70" s="76" t="s">
        <v>471</v>
      </c>
      <c r="C70" s="75" t="s">
        <v>305</v>
      </c>
      <c r="D70" s="72" t="s">
        <v>56</v>
      </c>
      <c r="E70" s="72">
        <v>91.26</v>
      </c>
      <c r="F70" s="54">
        <f t="shared" si="10"/>
        <v>547.56000000000006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s="10" customFormat="1" ht="63.75">
      <c r="A71" s="74" t="s">
        <v>181</v>
      </c>
      <c r="B71" s="76" t="s">
        <v>472</v>
      </c>
      <c r="C71" s="75" t="s">
        <v>305</v>
      </c>
      <c r="D71" s="72" t="s">
        <v>57</v>
      </c>
      <c r="E71" s="72">
        <v>291.11</v>
      </c>
      <c r="F71" s="54">
        <f t="shared" si="10"/>
        <v>291.11</v>
      </c>
    </row>
    <row r="72" spans="1:46" s="11" customFormat="1" ht="25.5">
      <c r="A72" s="74" t="s">
        <v>182</v>
      </c>
      <c r="B72" s="30" t="s">
        <v>344</v>
      </c>
      <c r="C72" s="75" t="s">
        <v>305</v>
      </c>
      <c r="D72" s="72" t="s">
        <v>79</v>
      </c>
      <c r="E72" s="72">
        <v>39.659999999999997</v>
      </c>
      <c r="F72" s="54">
        <f t="shared" si="10"/>
        <v>317.27999999999997</v>
      </c>
    </row>
    <row r="73" spans="1:46" s="15" customFormat="1" ht="25.5">
      <c r="A73" s="74" t="s">
        <v>183</v>
      </c>
      <c r="B73" s="30" t="s">
        <v>345</v>
      </c>
      <c r="C73" s="75" t="s">
        <v>305</v>
      </c>
      <c r="D73" s="72" t="s">
        <v>78</v>
      </c>
      <c r="E73" s="72">
        <v>29.03</v>
      </c>
      <c r="F73" s="54">
        <f t="shared" si="10"/>
        <v>87.09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s="15" customFormat="1">
      <c r="A74" s="74" t="s">
        <v>184</v>
      </c>
      <c r="B74" s="30" t="s">
        <v>346</v>
      </c>
      <c r="C74" s="75" t="s">
        <v>305</v>
      </c>
      <c r="D74" s="72" t="s">
        <v>57</v>
      </c>
      <c r="E74" s="72">
        <v>151.97999999999999</v>
      </c>
      <c r="F74" s="54">
        <f t="shared" si="10"/>
        <v>151.97999999999999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s="10" customFormat="1">
      <c r="A75" s="70" t="s">
        <v>25</v>
      </c>
      <c r="B75" s="71" t="s">
        <v>347</v>
      </c>
      <c r="C75" s="71"/>
      <c r="D75" s="19"/>
      <c r="E75" s="72"/>
      <c r="F75" s="73"/>
    </row>
    <row r="76" spans="1:46" s="11" customFormat="1" ht="25.5">
      <c r="A76" s="74" t="s">
        <v>185</v>
      </c>
      <c r="B76" s="30" t="s">
        <v>348</v>
      </c>
      <c r="C76" s="75" t="s">
        <v>305</v>
      </c>
      <c r="D76" s="72" t="s">
        <v>64</v>
      </c>
      <c r="E76" s="72">
        <v>93.69</v>
      </c>
      <c r="F76" s="54">
        <f t="shared" ref="F76:F81" si="11">+D76*E76</f>
        <v>187.38</v>
      </c>
    </row>
    <row r="77" spans="1:46" s="15" customFormat="1">
      <c r="A77" s="74" t="s">
        <v>186</v>
      </c>
      <c r="B77" s="30" t="s">
        <v>349</v>
      </c>
      <c r="C77" s="75" t="s">
        <v>305</v>
      </c>
      <c r="D77" s="72" t="s">
        <v>68</v>
      </c>
      <c r="E77" s="72">
        <v>174.92</v>
      </c>
      <c r="F77" s="54">
        <f t="shared" si="11"/>
        <v>874.59999999999991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s="10" customFormat="1" ht="25.5">
      <c r="A78" s="74" t="s">
        <v>187</v>
      </c>
      <c r="B78" s="30" t="s">
        <v>350</v>
      </c>
      <c r="C78" s="75" t="s">
        <v>305</v>
      </c>
      <c r="D78" s="72" t="s">
        <v>80</v>
      </c>
      <c r="E78" s="72">
        <v>32.770000000000003</v>
      </c>
      <c r="F78" s="54">
        <f t="shared" si="11"/>
        <v>294.93</v>
      </c>
    </row>
    <row r="79" spans="1:46" s="11" customFormat="1">
      <c r="A79" s="74" t="s">
        <v>188</v>
      </c>
      <c r="B79" s="30" t="s">
        <v>351</v>
      </c>
      <c r="C79" s="75" t="s">
        <v>305</v>
      </c>
      <c r="D79" s="72" t="s">
        <v>64</v>
      </c>
      <c r="E79" s="72">
        <v>80.91</v>
      </c>
      <c r="F79" s="54">
        <f t="shared" si="11"/>
        <v>161.82</v>
      </c>
    </row>
    <row r="80" spans="1:46" s="15" customFormat="1" ht="51">
      <c r="A80" s="74" t="s">
        <v>189</v>
      </c>
      <c r="B80" s="76" t="s">
        <v>473</v>
      </c>
      <c r="C80" s="75" t="s">
        <v>305</v>
      </c>
      <c r="D80" s="72" t="s">
        <v>56</v>
      </c>
      <c r="E80" s="72">
        <v>273.67</v>
      </c>
      <c r="F80" s="54">
        <f t="shared" si="11"/>
        <v>1642.02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s="10" customFormat="1" ht="51">
      <c r="A81" s="74" t="s">
        <v>190</v>
      </c>
      <c r="B81" s="76" t="s">
        <v>474</v>
      </c>
      <c r="C81" s="75" t="s">
        <v>305</v>
      </c>
      <c r="D81" s="72" t="s">
        <v>64</v>
      </c>
      <c r="E81" s="72">
        <v>339.95</v>
      </c>
      <c r="F81" s="54">
        <f t="shared" si="11"/>
        <v>679.9</v>
      </c>
    </row>
    <row r="82" spans="1:46" s="11" customFormat="1" ht="15">
      <c r="A82" s="168" t="s">
        <v>516</v>
      </c>
      <c r="B82" s="169"/>
      <c r="C82" s="169"/>
      <c r="D82" s="169"/>
      <c r="E82" s="170"/>
      <c r="F82" s="56">
        <f>SUM(F32:F81)</f>
        <v>55899.33</v>
      </c>
    </row>
    <row r="83" spans="1:46" s="16" customFormat="1" ht="25.5">
      <c r="A83" s="28" t="s">
        <v>26</v>
      </c>
      <c r="B83" s="6" t="s">
        <v>81</v>
      </c>
      <c r="C83" s="6"/>
      <c r="D83" s="48"/>
      <c r="E83" s="48"/>
      <c r="F83" s="48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11" customFormat="1">
      <c r="A84" s="57" t="s">
        <v>15</v>
      </c>
      <c r="B84" s="55" t="s">
        <v>352</v>
      </c>
      <c r="C84" s="55"/>
      <c r="D84" s="20"/>
      <c r="E84" s="20"/>
      <c r="F84" s="20"/>
    </row>
    <row r="85" spans="1:46" s="11" customFormat="1" ht="25.5">
      <c r="A85" s="58" t="s">
        <v>191</v>
      </c>
      <c r="B85" s="23" t="s">
        <v>353</v>
      </c>
      <c r="C85" s="52" t="s">
        <v>317</v>
      </c>
      <c r="D85" s="53" t="s">
        <v>82</v>
      </c>
      <c r="E85" s="53">
        <v>15.86</v>
      </c>
      <c r="F85" s="54">
        <f t="shared" ref="F85:F86" si="12">+D85*E85</f>
        <v>14274</v>
      </c>
    </row>
    <row r="86" spans="1:46" s="11" customFormat="1" ht="25.5">
      <c r="A86" s="58" t="s">
        <v>192</v>
      </c>
      <c r="B86" s="23" t="s">
        <v>354</v>
      </c>
      <c r="C86" s="52" t="s">
        <v>317</v>
      </c>
      <c r="D86" s="53" t="s">
        <v>83</v>
      </c>
      <c r="E86" s="53">
        <v>14.01</v>
      </c>
      <c r="F86" s="54">
        <f t="shared" si="12"/>
        <v>420.3</v>
      </c>
    </row>
    <row r="87" spans="1:46" s="11" customFormat="1">
      <c r="A87" s="57" t="s">
        <v>16</v>
      </c>
      <c r="B87" s="55" t="s">
        <v>355</v>
      </c>
      <c r="C87" s="55"/>
      <c r="D87" s="20"/>
      <c r="E87" s="53"/>
      <c r="F87" s="54"/>
    </row>
    <row r="88" spans="1:46" s="11" customFormat="1" ht="25.5">
      <c r="A88" s="58" t="s">
        <v>193</v>
      </c>
      <c r="B88" s="23" t="s">
        <v>356</v>
      </c>
      <c r="C88" s="52" t="s">
        <v>317</v>
      </c>
      <c r="D88" s="53">
        <v>1500</v>
      </c>
      <c r="E88" s="53">
        <v>1.56</v>
      </c>
      <c r="F88" s="54">
        <f t="shared" ref="F88:F93" si="13">+D88*E88</f>
        <v>2340</v>
      </c>
    </row>
    <row r="89" spans="1:46" s="11" customFormat="1" ht="25.5">
      <c r="A89" s="58" t="s">
        <v>194</v>
      </c>
      <c r="B89" s="23" t="s">
        <v>357</v>
      </c>
      <c r="C89" s="52" t="s">
        <v>317</v>
      </c>
      <c r="D89" s="53">
        <v>2300</v>
      </c>
      <c r="E89" s="53">
        <v>2.2799999999999998</v>
      </c>
      <c r="F89" s="54">
        <f t="shared" si="13"/>
        <v>5244</v>
      </c>
    </row>
    <row r="90" spans="1:46" s="11" customFormat="1" ht="25.5">
      <c r="A90" s="58" t="s">
        <v>195</v>
      </c>
      <c r="B90" s="23" t="s">
        <v>358</v>
      </c>
      <c r="C90" s="52" t="s">
        <v>317</v>
      </c>
      <c r="D90" s="53" t="s">
        <v>84</v>
      </c>
      <c r="E90" s="53">
        <v>4.08</v>
      </c>
      <c r="F90" s="54">
        <f t="shared" si="13"/>
        <v>612</v>
      </c>
    </row>
    <row r="91" spans="1:46" s="11" customFormat="1" ht="25.5">
      <c r="A91" s="58" t="s">
        <v>196</v>
      </c>
      <c r="B91" s="23" t="s">
        <v>359</v>
      </c>
      <c r="C91" s="52" t="s">
        <v>317</v>
      </c>
      <c r="D91" s="53" t="s">
        <v>85</v>
      </c>
      <c r="E91" s="53">
        <v>4.97</v>
      </c>
      <c r="F91" s="54">
        <f t="shared" si="13"/>
        <v>1491</v>
      </c>
    </row>
    <row r="92" spans="1:46" s="11" customFormat="1" ht="25.5">
      <c r="A92" s="58" t="s">
        <v>197</v>
      </c>
      <c r="B92" s="23" t="s">
        <v>360</v>
      </c>
      <c r="C92" s="52" t="s">
        <v>317</v>
      </c>
      <c r="D92" s="53" t="s">
        <v>84</v>
      </c>
      <c r="E92" s="53">
        <v>7.1</v>
      </c>
      <c r="F92" s="54">
        <f t="shared" si="13"/>
        <v>1065</v>
      </c>
    </row>
    <row r="93" spans="1:46" s="11" customFormat="1" ht="25.5">
      <c r="A93" s="58" t="s">
        <v>198</v>
      </c>
      <c r="B93" s="23" t="s">
        <v>361</v>
      </c>
      <c r="C93" s="52" t="s">
        <v>317</v>
      </c>
      <c r="D93" s="53" t="s">
        <v>86</v>
      </c>
      <c r="E93" s="53">
        <v>10.08</v>
      </c>
      <c r="F93" s="54">
        <f t="shared" si="13"/>
        <v>2016</v>
      </c>
    </row>
    <row r="94" spans="1:46" s="11" customFormat="1">
      <c r="A94" s="57" t="s">
        <v>17</v>
      </c>
      <c r="B94" s="55" t="s">
        <v>362</v>
      </c>
      <c r="C94" s="55"/>
      <c r="D94" s="20"/>
      <c r="E94" s="54"/>
      <c r="F94" s="54"/>
    </row>
    <row r="95" spans="1:46" s="11" customFormat="1" ht="25.5">
      <c r="A95" s="58" t="s">
        <v>199</v>
      </c>
      <c r="B95" s="23" t="s">
        <v>363</v>
      </c>
      <c r="C95" s="52" t="s">
        <v>317</v>
      </c>
      <c r="D95" s="53" t="s">
        <v>87</v>
      </c>
      <c r="E95" s="53">
        <v>9.06</v>
      </c>
      <c r="F95" s="54">
        <f t="shared" ref="F95:F100" si="14">+D95*E95</f>
        <v>634.20000000000005</v>
      </c>
    </row>
    <row r="96" spans="1:46" s="11" customFormat="1" ht="25.5">
      <c r="A96" s="58" t="s">
        <v>200</v>
      </c>
      <c r="B96" s="23" t="s">
        <v>364</v>
      </c>
      <c r="C96" s="52" t="s">
        <v>317</v>
      </c>
      <c r="D96" s="53" t="s">
        <v>88</v>
      </c>
      <c r="E96" s="53">
        <v>3.88</v>
      </c>
      <c r="F96" s="54">
        <f t="shared" si="14"/>
        <v>135.79999999999998</v>
      </c>
    </row>
    <row r="97" spans="1:6" s="11" customFormat="1">
      <c r="A97" s="57" t="s">
        <v>89</v>
      </c>
      <c r="B97" s="55" t="s">
        <v>365</v>
      </c>
      <c r="C97" s="55"/>
      <c r="D97" s="20"/>
      <c r="E97" s="53"/>
      <c r="F97" s="54">
        <f t="shared" si="14"/>
        <v>0</v>
      </c>
    </row>
    <row r="98" spans="1:6" s="11" customFormat="1">
      <c r="A98" s="58" t="s">
        <v>201</v>
      </c>
      <c r="B98" s="23" t="s">
        <v>366</v>
      </c>
      <c r="C98" s="52" t="s">
        <v>305</v>
      </c>
      <c r="D98" s="53" t="s">
        <v>70</v>
      </c>
      <c r="E98" s="53">
        <v>8.3699999999999992</v>
      </c>
      <c r="F98" s="54">
        <f t="shared" si="14"/>
        <v>200.88</v>
      </c>
    </row>
    <row r="99" spans="1:6" s="11" customFormat="1">
      <c r="A99" s="58" t="s">
        <v>202</v>
      </c>
      <c r="B99" s="23" t="s">
        <v>367</v>
      </c>
      <c r="C99" s="52" t="s">
        <v>305</v>
      </c>
      <c r="D99" s="53">
        <v>9</v>
      </c>
      <c r="E99" s="53">
        <v>17.36</v>
      </c>
      <c r="F99" s="54">
        <f t="shared" si="14"/>
        <v>156.24</v>
      </c>
    </row>
    <row r="100" spans="1:6" s="11" customFormat="1">
      <c r="A100" s="58" t="s">
        <v>203</v>
      </c>
      <c r="B100" s="23" t="s">
        <v>90</v>
      </c>
      <c r="C100" s="52" t="s">
        <v>305</v>
      </c>
      <c r="D100" s="53">
        <v>4</v>
      </c>
      <c r="E100" s="53">
        <v>23.03</v>
      </c>
      <c r="F100" s="54">
        <f t="shared" si="14"/>
        <v>92.12</v>
      </c>
    </row>
    <row r="101" spans="1:6" s="11" customFormat="1">
      <c r="A101" s="57" t="s">
        <v>91</v>
      </c>
      <c r="B101" s="55" t="s">
        <v>368</v>
      </c>
      <c r="C101" s="55"/>
      <c r="D101" s="20"/>
      <c r="E101" s="53"/>
      <c r="F101" s="54"/>
    </row>
    <row r="102" spans="1:6" s="11" customFormat="1" ht="25.5">
      <c r="A102" s="58" t="s">
        <v>204</v>
      </c>
      <c r="B102" s="23" t="s">
        <v>369</v>
      </c>
      <c r="C102" s="52" t="s">
        <v>305</v>
      </c>
      <c r="D102" s="53" t="s">
        <v>75</v>
      </c>
      <c r="E102" s="53">
        <v>14.67</v>
      </c>
      <c r="F102" s="54">
        <f t="shared" ref="F102" si="15">+D102*E102</f>
        <v>102.69</v>
      </c>
    </row>
    <row r="103" spans="1:6" s="11" customFormat="1">
      <c r="A103" s="57" t="s">
        <v>92</v>
      </c>
      <c r="B103" s="55" t="s">
        <v>370</v>
      </c>
      <c r="C103" s="55"/>
      <c r="D103" s="20"/>
      <c r="E103" s="53"/>
      <c r="F103" s="54"/>
    </row>
    <row r="104" spans="1:6" s="11" customFormat="1" ht="25.5">
      <c r="A104" s="58" t="s">
        <v>205</v>
      </c>
      <c r="B104" s="23" t="s">
        <v>371</v>
      </c>
      <c r="C104" s="52" t="s">
        <v>305</v>
      </c>
      <c r="D104" s="53">
        <v>53</v>
      </c>
      <c r="E104" s="53">
        <v>9.5500000000000007</v>
      </c>
      <c r="F104" s="54">
        <f t="shared" ref="F104:F105" si="16">+D104*E104</f>
        <v>506.15000000000003</v>
      </c>
    </row>
    <row r="105" spans="1:6" s="11" customFormat="1" ht="25.5">
      <c r="A105" s="58" t="s">
        <v>206</v>
      </c>
      <c r="B105" s="23" t="s">
        <v>93</v>
      </c>
      <c r="C105" s="52" t="s">
        <v>305</v>
      </c>
      <c r="D105" s="53" t="s">
        <v>68</v>
      </c>
      <c r="E105" s="53">
        <v>16.829999999999998</v>
      </c>
      <c r="F105" s="54">
        <f t="shared" si="16"/>
        <v>84.149999999999991</v>
      </c>
    </row>
    <row r="106" spans="1:6" s="11" customFormat="1">
      <c r="A106" s="57" t="s">
        <v>94</v>
      </c>
      <c r="B106" s="55" t="s">
        <v>372</v>
      </c>
      <c r="C106" s="55"/>
      <c r="D106" s="20"/>
      <c r="E106" s="53"/>
      <c r="F106" s="54"/>
    </row>
    <row r="107" spans="1:6" s="11" customFormat="1" ht="25.5">
      <c r="A107" s="58" t="s">
        <v>207</v>
      </c>
      <c r="B107" s="23" t="s">
        <v>373</v>
      </c>
      <c r="C107" s="52" t="s">
        <v>305</v>
      </c>
      <c r="D107" s="53" t="s">
        <v>95</v>
      </c>
      <c r="E107" s="53">
        <v>6.04</v>
      </c>
      <c r="F107" s="54">
        <f t="shared" ref="F107:F109" si="17">+D107*E107</f>
        <v>585.88</v>
      </c>
    </row>
    <row r="108" spans="1:6" s="11" customFormat="1" ht="25.5">
      <c r="A108" s="58" t="s">
        <v>208</v>
      </c>
      <c r="B108" s="23" t="s">
        <v>374</v>
      </c>
      <c r="C108" s="52" t="s">
        <v>305</v>
      </c>
      <c r="D108" s="53" t="s">
        <v>68</v>
      </c>
      <c r="E108" s="53">
        <v>6.35</v>
      </c>
      <c r="F108" s="54">
        <f t="shared" si="17"/>
        <v>31.75</v>
      </c>
    </row>
    <row r="109" spans="1:6" s="11" customFormat="1" ht="25.5">
      <c r="A109" s="58" t="s">
        <v>209</v>
      </c>
      <c r="B109" s="23" t="s">
        <v>375</v>
      </c>
      <c r="C109" s="52" t="s">
        <v>305</v>
      </c>
      <c r="D109" s="53" t="s">
        <v>96</v>
      </c>
      <c r="E109" s="53">
        <v>9.65</v>
      </c>
      <c r="F109" s="54">
        <f t="shared" si="17"/>
        <v>907.1</v>
      </c>
    </row>
    <row r="110" spans="1:6" s="11" customFormat="1" ht="25.5">
      <c r="A110" s="57" t="s">
        <v>97</v>
      </c>
      <c r="B110" s="55" t="s">
        <v>376</v>
      </c>
      <c r="C110" s="55"/>
      <c r="D110" s="20"/>
      <c r="E110" s="53"/>
      <c r="F110" s="54"/>
    </row>
    <row r="111" spans="1:6" s="11" customFormat="1" ht="63.75">
      <c r="A111" s="58" t="s">
        <v>210</v>
      </c>
      <c r="B111" s="23" t="s">
        <v>377</v>
      </c>
      <c r="C111" s="59" t="s">
        <v>305</v>
      </c>
      <c r="D111" s="53" t="s">
        <v>57</v>
      </c>
      <c r="E111" s="53">
        <v>880.62</v>
      </c>
      <c r="F111" s="54">
        <f t="shared" ref="F111:F116" si="18">+D111*E111</f>
        <v>880.62</v>
      </c>
    </row>
    <row r="112" spans="1:6" s="11" customFormat="1" ht="25.5">
      <c r="A112" s="58" t="s">
        <v>211</v>
      </c>
      <c r="B112" s="23" t="s">
        <v>378</v>
      </c>
      <c r="C112" s="52" t="s">
        <v>305</v>
      </c>
      <c r="D112" s="53" t="s">
        <v>57</v>
      </c>
      <c r="E112" s="53">
        <v>69.56</v>
      </c>
      <c r="F112" s="54">
        <f t="shared" si="18"/>
        <v>69.56</v>
      </c>
    </row>
    <row r="113" spans="1:6" s="11" customFormat="1" ht="25.5">
      <c r="A113" s="58" t="s">
        <v>212</v>
      </c>
      <c r="B113" s="23" t="s">
        <v>379</v>
      </c>
      <c r="C113" s="52" t="s">
        <v>305</v>
      </c>
      <c r="D113" s="53" t="s">
        <v>78</v>
      </c>
      <c r="E113" s="53">
        <v>8.2799999999999994</v>
      </c>
      <c r="F113" s="54">
        <f t="shared" si="18"/>
        <v>24.839999999999996</v>
      </c>
    </row>
    <row r="114" spans="1:6" s="11" customFormat="1" ht="25.5">
      <c r="A114" s="58" t="s">
        <v>213</v>
      </c>
      <c r="B114" s="23" t="s">
        <v>380</v>
      </c>
      <c r="C114" s="52" t="s">
        <v>305</v>
      </c>
      <c r="D114" s="53" t="s">
        <v>78</v>
      </c>
      <c r="E114" s="53">
        <v>8.34</v>
      </c>
      <c r="F114" s="54">
        <f t="shared" si="18"/>
        <v>25.02</v>
      </c>
    </row>
    <row r="115" spans="1:6" s="11" customFormat="1" ht="25.5">
      <c r="A115" s="58" t="s">
        <v>214</v>
      </c>
      <c r="B115" s="23" t="s">
        <v>381</v>
      </c>
      <c r="C115" s="52" t="s">
        <v>305</v>
      </c>
      <c r="D115" s="53" t="s">
        <v>57</v>
      </c>
      <c r="E115" s="53">
        <v>51.67</v>
      </c>
      <c r="F115" s="54">
        <f t="shared" si="18"/>
        <v>51.67</v>
      </c>
    </row>
    <row r="116" spans="1:6" s="11" customFormat="1" ht="25.5">
      <c r="A116" s="58" t="s">
        <v>215</v>
      </c>
      <c r="B116" s="23" t="s">
        <v>382</v>
      </c>
      <c r="C116" s="52" t="s">
        <v>305</v>
      </c>
      <c r="D116" s="53" t="s">
        <v>57</v>
      </c>
      <c r="E116" s="53">
        <v>51.67</v>
      </c>
      <c r="F116" s="54">
        <f t="shared" si="18"/>
        <v>51.67</v>
      </c>
    </row>
    <row r="117" spans="1:6" s="11" customFormat="1" ht="25.5">
      <c r="A117" s="57" t="s">
        <v>98</v>
      </c>
      <c r="B117" s="55" t="s">
        <v>383</v>
      </c>
      <c r="C117" s="55"/>
      <c r="D117" s="20"/>
      <c r="E117" s="53"/>
      <c r="F117" s="54"/>
    </row>
    <row r="118" spans="1:6" s="11" customFormat="1" ht="63.75">
      <c r="A118" s="58" t="s">
        <v>216</v>
      </c>
      <c r="B118" s="23" t="s">
        <v>384</v>
      </c>
      <c r="C118" s="59" t="s">
        <v>305</v>
      </c>
      <c r="D118" s="53" t="s">
        <v>57</v>
      </c>
      <c r="E118" s="53">
        <v>809.31</v>
      </c>
      <c r="F118" s="54">
        <f t="shared" ref="F118:F121" si="19">+D118*E118</f>
        <v>809.31</v>
      </c>
    </row>
    <row r="119" spans="1:6" s="11" customFormat="1" ht="25.5">
      <c r="A119" s="58" t="s">
        <v>217</v>
      </c>
      <c r="B119" s="23" t="s">
        <v>382</v>
      </c>
      <c r="C119" s="52" t="s">
        <v>305</v>
      </c>
      <c r="D119" s="53" t="s">
        <v>57</v>
      </c>
      <c r="E119" s="53">
        <v>51.67</v>
      </c>
      <c r="F119" s="54">
        <f t="shared" si="19"/>
        <v>51.67</v>
      </c>
    </row>
    <row r="120" spans="1:6" s="11" customFormat="1" ht="25.5">
      <c r="A120" s="58" t="s">
        <v>218</v>
      </c>
      <c r="B120" s="23" t="s">
        <v>379</v>
      </c>
      <c r="C120" s="52" t="s">
        <v>305</v>
      </c>
      <c r="D120" s="53" t="s">
        <v>64</v>
      </c>
      <c r="E120" s="53">
        <v>8.6</v>
      </c>
      <c r="F120" s="54">
        <f t="shared" si="19"/>
        <v>17.2</v>
      </c>
    </row>
    <row r="121" spans="1:6" s="11" customFormat="1" ht="25.5">
      <c r="A121" s="58" t="s">
        <v>219</v>
      </c>
      <c r="B121" s="23" t="s">
        <v>380</v>
      </c>
      <c r="C121" s="52" t="s">
        <v>305</v>
      </c>
      <c r="D121" s="53" t="s">
        <v>75</v>
      </c>
      <c r="E121" s="53">
        <v>8.6</v>
      </c>
      <c r="F121" s="54">
        <f t="shared" si="19"/>
        <v>60.199999999999996</v>
      </c>
    </row>
    <row r="122" spans="1:6" s="11" customFormat="1" ht="25.5">
      <c r="A122" s="57" t="s">
        <v>15</v>
      </c>
      <c r="B122" s="55" t="s">
        <v>385</v>
      </c>
      <c r="C122" s="55"/>
      <c r="D122" s="20"/>
      <c r="E122" s="53"/>
      <c r="F122" s="54"/>
    </row>
    <row r="123" spans="1:6" s="11" customFormat="1" ht="63.75">
      <c r="A123" s="58" t="s">
        <v>220</v>
      </c>
      <c r="B123" s="23" t="s">
        <v>384</v>
      </c>
      <c r="C123" s="59" t="s">
        <v>305</v>
      </c>
      <c r="D123" s="53" t="s">
        <v>57</v>
      </c>
      <c r="E123" s="53">
        <v>207.42</v>
      </c>
      <c r="F123" s="54">
        <f t="shared" ref="F123:F127" si="20">+D123*E123</f>
        <v>207.42</v>
      </c>
    </row>
    <row r="124" spans="1:6" s="11" customFormat="1" ht="25.5">
      <c r="A124" s="58" t="s">
        <v>221</v>
      </c>
      <c r="B124" s="23" t="s">
        <v>381</v>
      </c>
      <c r="C124" s="52" t="s">
        <v>305</v>
      </c>
      <c r="D124" s="53" t="s">
        <v>57</v>
      </c>
      <c r="E124" s="53">
        <v>112.21</v>
      </c>
      <c r="F124" s="54">
        <f t="shared" si="20"/>
        <v>112.21</v>
      </c>
    </row>
    <row r="125" spans="1:6" s="11" customFormat="1" ht="25.5">
      <c r="A125" s="58" t="s">
        <v>222</v>
      </c>
      <c r="B125" s="23" t="s">
        <v>379</v>
      </c>
      <c r="C125" s="52" t="s">
        <v>305</v>
      </c>
      <c r="D125" s="53" t="s">
        <v>57</v>
      </c>
      <c r="E125" s="53">
        <v>87.84</v>
      </c>
      <c r="F125" s="54">
        <f t="shared" si="20"/>
        <v>87.84</v>
      </c>
    </row>
    <row r="126" spans="1:6" s="11" customFormat="1" ht="25.5">
      <c r="A126" s="58" t="s">
        <v>223</v>
      </c>
      <c r="B126" s="23" t="s">
        <v>380</v>
      </c>
      <c r="C126" s="52" t="s">
        <v>305</v>
      </c>
      <c r="D126" s="53" t="s">
        <v>64</v>
      </c>
      <c r="E126" s="53">
        <v>8.5399999999999991</v>
      </c>
      <c r="F126" s="54">
        <f t="shared" si="20"/>
        <v>17.079999999999998</v>
      </c>
    </row>
    <row r="127" spans="1:6" s="11" customFormat="1" ht="25.5">
      <c r="A127" s="58" t="s">
        <v>224</v>
      </c>
      <c r="B127" s="23" t="s">
        <v>386</v>
      </c>
      <c r="C127" s="52" t="s">
        <v>305</v>
      </c>
      <c r="D127" s="53" t="s">
        <v>57</v>
      </c>
      <c r="E127" s="53">
        <v>17.54</v>
      </c>
      <c r="F127" s="54">
        <f t="shared" si="20"/>
        <v>17.54</v>
      </c>
    </row>
    <row r="128" spans="1:6" s="11" customFormat="1">
      <c r="A128" s="57" t="s">
        <v>99</v>
      </c>
      <c r="B128" s="55" t="s">
        <v>387</v>
      </c>
      <c r="C128" s="55"/>
      <c r="D128" s="20"/>
      <c r="E128" s="53"/>
      <c r="F128" s="54"/>
    </row>
    <row r="129" spans="1:6" s="11" customFormat="1" ht="25.5">
      <c r="A129" s="58" t="s">
        <v>225</v>
      </c>
      <c r="B129" s="23" t="s">
        <v>388</v>
      </c>
      <c r="C129" s="52" t="s">
        <v>305</v>
      </c>
      <c r="D129" s="53" t="s">
        <v>57</v>
      </c>
      <c r="E129" s="53">
        <v>235.1</v>
      </c>
      <c r="F129" s="54">
        <f t="shared" ref="F129" si="21">+D129*E129</f>
        <v>235.1</v>
      </c>
    </row>
    <row r="130" spans="1:6" s="11" customFormat="1">
      <c r="A130" s="57" t="s">
        <v>100</v>
      </c>
      <c r="B130" s="55" t="s">
        <v>389</v>
      </c>
      <c r="C130" s="55"/>
      <c r="D130" s="20"/>
      <c r="E130" s="53"/>
      <c r="F130" s="54"/>
    </row>
    <row r="131" spans="1:6" s="11" customFormat="1" ht="51">
      <c r="A131" s="58" t="s">
        <v>226</v>
      </c>
      <c r="B131" s="18" t="s">
        <v>475</v>
      </c>
      <c r="C131" s="52" t="s">
        <v>305</v>
      </c>
      <c r="D131" s="53" t="s">
        <v>68</v>
      </c>
      <c r="E131" s="53">
        <v>111.41</v>
      </c>
      <c r="F131" s="54">
        <f t="shared" ref="F131" si="22">+D131*E131</f>
        <v>557.04999999999995</v>
      </c>
    </row>
    <row r="132" spans="1:6" s="11" customFormat="1" ht="25.5">
      <c r="A132" s="57" t="s">
        <v>101</v>
      </c>
      <c r="B132" s="55" t="s">
        <v>390</v>
      </c>
      <c r="C132" s="55"/>
      <c r="D132" s="20"/>
      <c r="E132" s="53" t="s">
        <v>77</v>
      </c>
      <c r="F132" s="54"/>
    </row>
    <row r="133" spans="1:6" s="11" customFormat="1" ht="25.5">
      <c r="A133" s="58" t="s">
        <v>227</v>
      </c>
      <c r="B133" s="23" t="s">
        <v>391</v>
      </c>
      <c r="C133" s="52" t="s">
        <v>305</v>
      </c>
      <c r="D133" s="53" t="s">
        <v>57</v>
      </c>
      <c r="E133" s="53">
        <v>87.22</v>
      </c>
      <c r="F133" s="54">
        <f t="shared" ref="F133" si="23">+D133*E133</f>
        <v>87.22</v>
      </c>
    </row>
    <row r="134" spans="1:6" s="11" customFormat="1">
      <c r="A134" s="57" t="s">
        <v>102</v>
      </c>
      <c r="B134" s="55" t="s">
        <v>392</v>
      </c>
      <c r="C134" s="55"/>
      <c r="D134" s="20"/>
      <c r="E134" s="53"/>
      <c r="F134" s="54"/>
    </row>
    <row r="135" spans="1:6" s="11" customFormat="1">
      <c r="A135" s="58" t="s">
        <v>228</v>
      </c>
      <c r="B135" s="18" t="s">
        <v>538</v>
      </c>
      <c r="C135" s="52" t="s">
        <v>305</v>
      </c>
      <c r="D135" s="32">
        <v>241.7</v>
      </c>
      <c r="E135" s="33">
        <v>16.510000000000002</v>
      </c>
      <c r="F135" s="54">
        <f t="shared" ref="F135:F136" si="24">+D135*E135</f>
        <v>3990.4670000000001</v>
      </c>
    </row>
    <row r="136" spans="1:6" s="11" customFormat="1" ht="38.25">
      <c r="A136" s="58" t="s">
        <v>229</v>
      </c>
      <c r="B136" s="18" t="s">
        <v>539</v>
      </c>
      <c r="C136" s="52" t="s">
        <v>305</v>
      </c>
      <c r="D136" s="32">
        <v>5</v>
      </c>
      <c r="E136" s="33">
        <v>186.11</v>
      </c>
      <c r="F136" s="54">
        <f t="shared" si="24"/>
        <v>930.55000000000007</v>
      </c>
    </row>
    <row r="137" spans="1:6" s="11" customFormat="1" ht="25.5">
      <c r="A137" s="58" t="s">
        <v>540</v>
      </c>
      <c r="B137" s="18" t="s">
        <v>541</v>
      </c>
      <c r="C137" s="52" t="s">
        <v>305</v>
      </c>
      <c r="D137" s="32">
        <v>37</v>
      </c>
      <c r="E137" s="33">
        <v>17.100000000000001</v>
      </c>
      <c r="F137" s="54">
        <f t="shared" ref="F137:F139" si="25">+D137*E137</f>
        <v>632.70000000000005</v>
      </c>
    </row>
    <row r="138" spans="1:6" s="11" customFormat="1" ht="38.25">
      <c r="A138" s="58" t="s">
        <v>542</v>
      </c>
      <c r="B138" s="18" t="s">
        <v>543</v>
      </c>
      <c r="C138" s="52" t="s">
        <v>305</v>
      </c>
      <c r="D138" s="32">
        <v>75</v>
      </c>
      <c r="E138" s="33">
        <v>210.96</v>
      </c>
      <c r="F138" s="54">
        <f t="shared" si="25"/>
        <v>15822</v>
      </c>
    </row>
    <row r="139" spans="1:6" s="11" customFormat="1">
      <c r="A139" s="58" t="s">
        <v>544</v>
      </c>
      <c r="B139" s="18" t="s">
        <v>545</v>
      </c>
      <c r="C139" s="52" t="s">
        <v>305</v>
      </c>
      <c r="D139" s="32">
        <v>26</v>
      </c>
      <c r="E139" s="33">
        <v>12.49</v>
      </c>
      <c r="F139" s="54">
        <f t="shared" si="25"/>
        <v>324.74</v>
      </c>
    </row>
    <row r="140" spans="1:6" s="11" customFormat="1" ht="25.5">
      <c r="A140" s="57" t="s">
        <v>103</v>
      </c>
      <c r="B140" s="55" t="s">
        <v>393</v>
      </c>
      <c r="C140" s="55"/>
      <c r="D140" s="20"/>
      <c r="E140" s="53"/>
      <c r="F140" s="54"/>
    </row>
    <row r="141" spans="1:6" s="11" customFormat="1" ht="38.25">
      <c r="A141" s="58" t="s">
        <v>230</v>
      </c>
      <c r="B141" s="23" t="s">
        <v>546</v>
      </c>
      <c r="C141" s="31" t="s">
        <v>547</v>
      </c>
      <c r="D141" s="78">
        <v>3</v>
      </c>
      <c r="E141" s="78">
        <v>44.86</v>
      </c>
      <c r="F141" s="54">
        <f t="shared" ref="F141:F149" si="26">+D141*E141</f>
        <v>134.57999999999998</v>
      </c>
    </row>
    <row r="142" spans="1:6" s="11" customFormat="1">
      <c r="A142" s="58" t="s">
        <v>231</v>
      </c>
      <c r="B142" s="23" t="s">
        <v>548</v>
      </c>
      <c r="C142" s="31" t="s">
        <v>317</v>
      </c>
      <c r="D142" s="78">
        <v>169</v>
      </c>
      <c r="E142" s="78">
        <v>4.2300000000000004</v>
      </c>
      <c r="F142" s="54">
        <f t="shared" si="26"/>
        <v>714.87000000000012</v>
      </c>
    </row>
    <row r="143" spans="1:6" s="11" customFormat="1">
      <c r="A143" s="58" t="s">
        <v>232</v>
      </c>
      <c r="B143" s="23" t="s">
        <v>549</v>
      </c>
      <c r="C143" s="31" t="s">
        <v>536</v>
      </c>
      <c r="D143" s="78">
        <v>26</v>
      </c>
      <c r="E143" s="78">
        <v>14.68</v>
      </c>
      <c r="F143" s="54">
        <f t="shared" si="26"/>
        <v>381.68</v>
      </c>
    </row>
    <row r="144" spans="1:6" s="11" customFormat="1" ht="38.25">
      <c r="A144" s="58" t="s">
        <v>550</v>
      </c>
      <c r="B144" s="23" t="s">
        <v>551</v>
      </c>
      <c r="C144" s="31" t="s">
        <v>536</v>
      </c>
      <c r="D144" s="78">
        <v>1</v>
      </c>
      <c r="E144" s="78">
        <v>234.28</v>
      </c>
      <c r="F144" s="54">
        <f t="shared" si="26"/>
        <v>234.28</v>
      </c>
    </row>
    <row r="145" spans="1:9" s="11" customFormat="1" ht="25.5">
      <c r="A145" s="58" t="s">
        <v>552</v>
      </c>
      <c r="B145" s="23" t="s">
        <v>553</v>
      </c>
      <c r="C145" s="31" t="s">
        <v>536</v>
      </c>
      <c r="D145" s="78">
        <v>26</v>
      </c>
      <c r="E145" s="78">
        <v>39.68</v>
      </c>
      <c r="F145" s="54">
        <f t="shared" si="26"/>
        <v>1031.68</v>
      </c>
    </row>
    <row r="146" spans="1:9" s="11" customFormat="1" ht="25.5">
      <c r="A146" s="58" t="s">
        <v>554</v>
      </c>
      <c r="B146" s="23" t="s">
        <v>555</v>
      </c>
      <c r="C146" s="31" t="s">
        <v>535</v>
      </c>
      <c r="D146" s="78">
        <v>430</v>
      </c>
      <c r="E146" s="78">
        <v>34.29</v>
      </c>
      <c r="F146" s="54">
        <f t="shared" si="26"/>
        <v>14744.699999999999</v>
      </c>
    </row>
    <row r="147" spans="1:9" s="11" customFormat="1" ht="25.5">
      <c r="A147" s="58" t="s">
        <v>556</v>
      </c>
      <c r="B147" s="23" t="s">
        <v>557</v>
      </c>
      <c r="C147" s="31" t="s">
        <v>535</v>
      </c>
      <c r="D147" s="78">
        <v>288</v>
      </c>
      <c r="E147" s="78">
        <v>41.4</v>
      </c>
      <c r="F147" s="54">
        <f t="shared" si="26"/>
        <v>11923.199999999999</v>
      </c>
    </row>
    <row r="148" spans="1:9" s="11" customFormat="1" ht="38.25">
      <c r="A148" s="58" t="s">
        <v>558</v>
      </c>
      <c r="B148" s="23" t="s">
        <v>559</v>
      </c>
      <c r="C148" s="31" t="s">
        <v>536</v>
      </c>
      <c r="D148" s="78">
        <v>5</v>
      </c>
      <c r="E148" s="78">
        <v>161.49</v>
      </c>
      <c r="F148" s="54">
        <f t="shared" si="26"/>
        <v>807.45</v>
      </c>
    </row>
    <row r="149" spans="1:9" s="11" customFormat="1" ht="25.5">
      <c r="A149" s="58" t="s">
        <v>560</v>
      </c>
      <c r="B149" s="23" t="s">
        <v>561</v>
      </c>
      <c r="C149" s="31" t="s">
        <v>547</v>
      </c>
      <c r="D149" s="78">
        <v>26</v>
      </c>
      <c r="E149" s="78">
        <v>15.69</v>
      </c>
      <c r="F149" s="54">
        <f t="shared" si="26"/>
        <v>407.94</v>
      </c>
      <c r="H149" s="85"/>
    </row>
    <row r="150" spans="1:9" s="11" customFormat="1" ht="15">
      <c r="A150" s="168" t="s">
        <v>517</v>
      </c>
      <c r="B150" s="169"/>
      <c r="C150" s="169"/>
      <c r="D150" s="169"/>
      <c r="E150" s="170"/>
      <c r="F150" s="56">
        <f>SUM(F85:F149)</f>
        <v>86343.316999999981</v>
      </c>
    </row>
    <row r="151" spans="1:9" s="12" customFormat="1">
      <c r="A151" s="28">
        <v>7</v>
      </c>
      <c r="B151" s="25" t="s">
        <v>104</v>
      </c>
      <c r="C151" s="1"/>
      <c r="D151" s="47"/>
      <c r="E151" s="48"/>
      <c r="F151" s="48"/>
    </row>
    <row r="152" spans="1:9" s="8" customFormat="1">
      <c r="A152" s="57" t="s">
        <v>18</v>
      </c>
      <c r="B152" s="55" t="s">
        <v>397</v>
      </c>
      <c r="C152" s="55"/>
      <c r="D152" s="20"/>
      <c r="E152" s="20"/>
      <c r="F152" s="20"/>
    </row>
    <row r="153" spans="1:9" s="8" customFormat="1" ht="38.25">
      <c r="A153" s="58" t="s">
        <v>233</v>
      </c>
      <c r="B153" s="18" t="s">
        <v>478</v>
      </c>
      <c r="C153" s="52" t="s">
        <v>135</v>
      </c>
      <c r="D153" s="53">
        <v>235.23</v>
      </c>
      <c r="E153" s="80">
        <v>29.93</v>
      </c>
      <c r="F153" s="54">
        <f t="shared" ref="F153:F155" si="27">+D153*E153</f>
        <v>7040.4339</v>
      </c>
    </row>
    <row r="154" spans="1:9" s="8" customFormat="1" ht="25.5">
      <c r="A154" s="58" t="s">
        <v>234</v>
      </c>
      <c r="B154" s="23" t="s">
        <v>398</v>
      </c>
      <c r="C154" s="52" t="s">
        <v>317</v>
      </c>
      <c r="D154" s="53">
        <v>126</v>
      </c>
      <c r="E154" s="80">
        <v>12.37</v>
      </c>
      <c r="F154" s="54">
        <f t="shared" si="27"/>
        <v>1558.62</v>
      </c>
    </row>
    <row r="155" spans="1:9" s="8" customFormat="1" ht="51">
      <c r="A155" s="58" t="s">
        <v>562</v>
      </c>
      <c r="B155" s="23" t="s">
        <v>587</v>
      </c>
      <c r="C155" s="52" t="s">
        <v>135</v>
      </c>
      <c r="D155" s="53">
        <v>509.15</v>
      </c>
      <c r="E155" s="80">
        <v>34.29</v>
      </c>
      <c r="F155" s="54">
        <f t="shared" si="27"/>
        <v>17458.753499999999</v>
      </c>
    </row>
    <row r="156" spans="1:9" s="8" customFormat="1">
      <c r="A156" s="57" t="s">
        <v>19</v>
      </c>
      <c r="B156" s="55" t="s">
        <v>399</v>
      </c>
      <c r="C156" s="55"/>
      <c r="D156" s="20"/>
      <c r="E156" s="53"/>
      <c r="F156" s="54"/>
    </row>
    <row r="157" spans="1:9" s="8" customFormat="1" ht="51">
      <c r="A157" s="58" t="s">
        <v>235</v>
      </c>
      <c r="B157" s="18" t="s">
        <v>479</v>
      </c>
      <c r="C157" s="52" t="s">
        <v>135</v>
      </c>
      <c r="D157" s="53" t="s">
        <v>105</v>
      </c>
      <c r="E157" s="53">
        <v>391.45</v>
      </c>
      <c r="F157" s="54">
        <f t="shared" ref="F157" si="28">+D157*E157</f>
        <v>4431.2139999999999</v>
      </c>
    </row>
    <row r="158" spans="1:9" s="8" customFormat="1">
      <c r="A158" s="57" t="s">
        <v>27</v>
      </c>
      <c r="B158" s="55" t="s">
        <v>400</v>
      </c>
      <c r="C158" s="55"/>
      <c r="D158" s="20"/>
      <c r="E158" s="53"/>
      <c r="F158" s="54"/>
    </row>
    <row r="159" spans="1:9" s="8" customFormat="1" ht="38.25">
      <c r="A159" s="58" t="s">
        <v>236</v>
      </c>
      <c r="B159" s="18" t="s">
        <v>480</v>
      </c>
      <c r="C159" s="52" t="s">
        <v>135</v>
      </c>
      <c r="D159" s="53" t="s">
        <v>62</v>
      </c>
      <c r="E159" s="53">
        <v>65.84</v>
      </c>
      <c r="F159" s="54">
        <f t="shared" ref="F159" si="29">+D159*E159</f>
        <v>658.40000000000009</v>
      </c>
      <c r="I159" s="86"/>
    </row>
    <row r="160" spans="1:9" s="8" customFormat="1">
      <c r="A160" s="57" t="s">
        <v>28</v>
      </c>
      <c r="B160" s="55" t="s">
        <v>401</v>
      </c>
      <c r="C160" s="2"/>
      <c r="D160" s="54"/>
      <c r="E160" s="54"/>
      <c r="F160" s="54"/>
    </row>
    <row r="161" spans="1:46" s="8" customFormat="1" ht="25.5">
      <c r="A161" s="58" t="s">
        <v>237</v>
      </c>
      <c r="B161" s="23" t="s">
        <v>402</v>
      </c>
      <c r="C161" s="2" t="s">
        <v>135</v>
      </c>
      <c r="D161" s="61">
        <v>59.55</v>
      </c>
      <c r="E161" s="53">
        <v>39.020000000000003</v>
      </c>
      <c r="F161" s="54">
        <f t="shared" ref="F161" si="30">+D161*E161</f>
        <v>2323.6410000000001</v>
      </c>
    </row>
    <row r="162" spans="1:46" s="8" customFormat="1" ht="15">
      <c r="A162" s="168" t="s">
        <v>518</v>
      </c>
      <c r="B162" s="169"/>
      <c r="C162" s="169"/>
      <c r="D162" s="169"/>
      <c r="E162" s="170"/>
      <c r="F162" s="56">
        <f>SUM(F153:F161)</f>
        <v>33471.062400000003</v>
      </c>
    </row>
    <row r="163" spans="1:46" s="8" customFormat="1">
      <c r="A163" s="26" t="s">
        <v>29</v>
      </c>
      <c r="B163" s="1" t="s">
        <v>106</v>
      </c>
      <c r="C163" s="4"/>
      <c r="D163" s="48"/>
      <c r="E163" s="48"/>
      <c r="F163" s="48"/>
    </row>
    <row r="164" spans="1:46" s="17" customFormat="1">
      <c r="A164" s="57" t="s">
        <v>20</v>
      </c>
      <c r="B164" s="55" t="s">
        <v>403</v>
      </c>
      <c r="C164" s="55"/>
      <c r="D164" s="20"/>
      <c r="E164" s="20"/>
      <c r="F164" s="20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1:46" s="8" customFormat="1" ht="38.25">
      <c r="A165" s="58" t="s">
        <v>238</v>
      </c>
      <c r="B165" s="18" t="s">
        <v>481</v>
      </c>
      <c r="C165" s="52" t="s">
        <v>305</v>
      </c>
      <c r="D165" s="53">
        <v>6</v>
      </c>
      <c r="E165" s="53">
        <v>360.32</v>
      </c>
      <c r="F165" s="54">
        <f t="shared" ref="F165:F169" si="31">+D165*E165</f>
        <v>2161.92</v>
      </c>
    </row>
    <row r="166" spans="1:46" s="8" customFormat="1" ht="38.25">
      <c r="A166" s="58" t="s">
        <v>239</v>
      </c>
      <c r="B166" s="18" t="s">
        <v>482</v>
      </c>
      <c r="C166" s="52" t="s">
        <v>305</v>
      </c>
      <c r="D166" s="53">
        <v>8</v>
      </c>
      <c r="E166" s="53">
        <v>366.53</v>
      </c>
      <c r="F166" s="54">
        <f t="shared" si="31"/>
        <v>2932.24</v>
      </c>
    </row>
    <row r="167" spans="1:46" s="8" customFormat="1" ht="38.25">
      <c r="A167" s="58" t="s">
        <v>240</v>
      </c>
      <c r="B167" s="18" t="s">
        <v>483</v>
      </c>
      <c r="C167" s="52" t="s">
        <v>305</v>
      </c>
      <c r="D167" s="53">
        <v>6</v>
      </c>
      <c r="E167" s="53">
        <v>366.53</v>
      </c>
      <c r="F167" s="54">
        <f t="shared" si="31"/>
        <v>2199.1799999999998</v>
      </c>
    </row>
    <row r="168" spans="1:46" s="8" customFormat="1" ht="38.25">
      <c r="A168" s="58" t="s">
        <v>241</v>
      </c>
      <c r="B168" s="18" t="s">
        <v>484</v>
      </c>
      <c r="C168" s="52" t="s">
        <v>305</v>
      </c>
      <c r="D168" s="53" t="s">
        <v>78</v>
      </c>
      <c r="E168" s="53">
        <v>355.28</v>
      </c>
      <c r="F168" s="54">
        <f t="shared" si="31"/>
        <v>1065.8399999999999</v>
      </c>
    </row>
    <row r="169" spans="1:46" s="13" customFormat="1" ht="38.25">
      <c r="A169" s="58" t="s">
        <v>242</v>
      </c>
      <c r="B169" s="18" t="s">
        <v>485</v>
      </c>
      <c r="C169" s="52" t="s">
        <v>305</v>
      </c>
      <c r="D169" s="53" t="s">
        <v>64</v>
      </c>
      <c r="E169" s="53">
        <v>292.49</v>
      </c>
      <c r="F169" s="54">
        <f t="shared" si="31"/>
        <v>584.98</v>
      </c>
    </row>
    <row r="170" spans="1:46" s="8" customFormat="1">
      <c r="A170" s="57" t="s">
        <v>107</v>
      </c>
      <c r="B170" s="55" t="s">
        <v>404</v>
      </c>
      <c r="C170" s="55"/>
      <c r="D170" s="20"/>
      <c r="E170" s="53"/>
      <c r="F170" s="54"/>
    </row>
    <row r="171" spans="1:46" s="8" customFormat="1" ht="38.25">
      <c r="A171" s="58" t="s">
        <v>243</v>
      </c>
      <c r="B171" s="18" t="s">
        <v>486</v>
      </c>
      <c r="C171" s="52" t="s">
        <v>135</v>
      </c>
      <c r="D171" s="53">
        <v>60.6</v>
      </c>
      <c r="E171" s="53">
        <v>243.62</v>
      </c>
      <c r="F171" s="54">
        <f t="shared" ref="F171" si="32">+D171*E171</f>
        <v>14763.372000000001</v>
      </c>
    </row>
    <row r="172" spans="1:46" s="17" customFormat="1" ht="25.5">
      <c r="A172" s="57" t="s">
        <v>21</v>
      </c>
      <c r="B172" s="55" t="s">
        <v>405</v>
      </c>
      <c r="C172" s="55"/>
      <c r="D172" s="20"/>
      <c r="E172" s="53"/>
      <c r="F172" s="5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1:46" s="8" customFormat="1" ht="51">
      <c r="A173" s="58" t="s">
        <v>244</v>
      </c>
      <c r="B173" s="18" t="s">
        <v>487</v>
      </c>
      <c r="C173" s="52" t="s">
        <v>305</v>
      </c>
      <c r="D173" s="53">
        <v>20</v>
      </c>
      <c r="E173" s="53">
        <v>155.91</v>
      </c>
      <c r="F173" s="54">
        <f t="shared" ref="F173:F175" si="33">+D173*E173</f>
        <v>3118.2</v>
      </c>
    </row>
    <row r="174" spans="1:46" s="8" customFormat="1" ht="63.75">
      <c r="A174" s="58" t="s">
        <v>245</v>
      </c>
      <c r="B174" s="18" t="s">
        <v>488</v>
      </c>
      <c r="C174" s="52" t="s">
        <v>305</v>
      </c>
      <c r="D174" s="53">
        <v>60</v>
      </c>
      <c r="E174" s="53">
        <v>17.48</v>
      </c>
      <c r="F174" s="54">
        <f t="shared" si="33"/>
        <v>1048.8</v>
      </c>
    </row>
    <row r="175" spans="1:46" s="8" customFormat="1" ht="25.5">
      <c r="A175" s="58" t="s">
        <v>246</v>
      </c>
      <c r="B175" s="62" t="s">
        <v>108</v>
      </c>
      <c r="C175" s="52" t="s">
        <v>305</v>
      </c>
      <c r="D175" s="53">
        <v>5</v>
      </c>
      <c r="E175" s="53">
        <v>25.88</v>
      </c>
      <c r="F175" s="54">
        <f t="shared" si="33"/>
        <v>129.4</v>
      </c>
    </row>
    <row r="176" spans="1:46" s="8" customFormat="1" ht="12.75" customHeight="1">
      <c r="A176" s="168" t="s">
        <v>519</v>
      </c>
      <c r="B176" s="169"/>
      <c r="C176" s="169"/>
      <c r="D176" s="169"/>
      <c r="E176" s="170"/>
      <c r="F176" s="56">
        <f>SUM(F165:F175)</f>
        <v>28003.932000000001</v>
      </c>
    </row>
    <row r="177" spans="1:6" s="9" customFormat="1">
      <c r="A177" s="29" t="s">
        <v>30</v>
      </c>
      <c r="B177" s="1" t="s">
        <v>109</v>
      </c>
      <c r="C177" s="4"/>
      <c r="D177" s="48"/>
      <c r="E177" s="48"/>
      <c r="F177" s="48"/>
    </row>
    <row r="178" spans="1:6" s="8" customFormat="1">
      <c r="A178" s="57" t="s">
        <v>22</v>
      </c>
      <c r="B178" s="55" t="s">
        <v>406</v>
      </c>
      <c r="C178" s="55"/>
      <c r="D178" s="20"/>
      <c r="E178" s="20"/>
      <c r="F178" s="20"/>
    </row>
    <row r="179" spans="1:6" s="8" customFormat="1" ht="25.5">
      <c r="A179" s="58" t="s">
        <v>247</v>
      </c>
      <c r="B179" s="23" t="s">
        <v>407</v>
      </c>
      <c r="C179" s="52" t="s">
        <v>135</v>
      </c>
      <c r="D179" s="53">
        <v>1021.83</v>
      </c>
      <c r="E179" s="53">
        <v>60.51</v>
      </c>
      <c r="F179" s="54">
        <f t="shared" ref="F179:F181" si="34">+D179*E179</f>
        <v>61830.933299999997</v>
      </c>
    </row>
    <row r="180" spans="1:6" s="8" customFormat="1" ht="25.5">
      <c r="A180" s="58" t="s">
        <v>248</v>
      </c>
      <c r="B180" s="23" t="s">
        <v>408</v>
      </c>
      <c r="C180" s="52" t="s">
        <v>317</v>
      </c>
      <c r="D180" s="53">
        <v>180</v>
      </c>
      <c r="E180" s="53">
        <v>15.5</v>
      </c>
      <c r="F180" s="54">
        <f t="shared" si="34"/>
        <v>2790</v>
      </c>
    </row>
    <row r="181" spans="1:6" s="13" customFormat="1" ht="25.5">
      <c r="A181" s="58" t="s">
        <v>249</v>
      </c>
      <c r="B181" s="23" t="s">
        <v>409</v>
      </c>
      <c r="C181" s="52" t="s">
        <v>135</v>
      </c>
      <c r="D181" s="53">
        <v>1021.83</v>
      </c>
      <c r="E181" s="53">
        <v>76.430000000000007</v>
      </c>
      <c r="F181" s="54">
        <f t="shared" si="34"/>
        <v>78098.466900000014</v>
      </c>
    </row>
    <row r="182" spans="1:6" s="8" customFormat="1">
      <c r="A182" s="57" t="s">
        <v>53</v>
      </c>
      <c r="B182" s="55" t="s">
        <v>410</v>
      </c>
      <c r="C182" s="55"/>
      <c r="D182" s="20"/>
      <c r="E182" s="53"/>
      <c r="F182" s="54"/>
    </row>
    <row r="183" spans="1:6" s="8" customFormat="1" ht="25.5">
      <c r="A183" s="58" t="s">
        <v>250</v>
      </c>
      <c r="B183" s="23" t="s">
        <v>411</v>
      </c>
      <c r="C183" s="52" t="s">
        <v>317</v>
      </c>
      <c r="D183" s="53" t="s">
        <v>110</v>
      </c>
      <c r="E183" s="53">
        <v>62.21</v>
      </c>
      <c r="F183" s="54">
        <f t="shared" ref="F183" si="35">+D183*E183</f>
        <v>1530.3660000000002</v>
      </c>
    </row>
    <row r="184" spans="1:6" s="8" customFormat="1" ht="12.75" customHeight="1">
      <c r="A184" s="168" t="s">
        <v>520</v>
      </c>
      <c r="B184" s="169"/>
      <c r="C184" s="169"/>
      <c r="D184" s="169"/>
      <c r="E184" s="170"/>
      <c r="F184" s="56">
        <f>SUM(F179:F183)</f>
        <v>144249.76620000001</v>
      </c>
    </row>
    <row r="185" spans="1:6" s="9" customFormat="1">
      <c r="A185" s="29" t="s">
        <v>31</v>
      </c>
      <c r="B185" s="1" t="s">
        <v>111</v>
      </c>
      <c r="C185" s="4"/>
      <c r="D185" s="48"/>
      <c r="E185" s="48"/>
      <c r="F185" s="48"/>
    </row>
    <row r="186" spans="1:6" s="8" customFormat="1">
      <c r="A186" s="57" t="s">
        <v>23</v>
      </c>
      <c r="B186" s="55" t="s">
        <v>412</v>
      </c>
      <c r="C186" s="55"/>
      <c r="D186" s="20"/>
      <c r="E186" s="20"/>
      <c r="F186" s="20"/>
    </row>
    <row r="187" spans="1:6" s="8" customFormat="1" ht="25.5">
      <c r="A187" s="51" t="s">
        <v>251</v>
      </c>
      <c r="B187" s="23" t="s">
        <v>413</v>
      </c>
      <c r="C187" s="52" t="s">
        <v>135</v>
      </c>
      <c r="D187" s="53">
        <v>0</v>
      </c>
      <c r="E187" s="53">
        <v>36.549999999999997</v>
      </c>
      <c r="F187" s="54">
        <f t="shared" ref="F187:F192" si="36">+D187*E187</f>
        <v>0</v>
      </c>
    </row>
    <row r="188" spans="1:6" s="8" customFormat="1" ht="25.5">
      <c r="A188" s="51" t="s">
        <v>252</v>
      </c>
      <c r="B188" s="23" t="s">
        <v>413</v>
      </c>
      <c r="C188" s="52" t="s">
        <v>135</v>
      </c>
      <c r="D188" s="53">
        <v>1488.76</v>
      </c>
      <c r="E188" s="84">
        <f>6636.45/1488.76</f>
        <v>4.4577030548913186</v>
      </c>
      <c r="F188" s="54">
        <f t="shared" ref="F188" si="37">+D188*E188</f>
        <v>6636.45</v>
      </c>
    </row>
    <row r="189" spans="1:6" s="8" customFormat="1" ht="52.5" customHeight="1">
      <c r="A189" s="51" t="s">
        <v>253</v>
      </c>
      <c r="B189" s="23" t="s">
        <v>414</v>
      </c>
      <c r="C189" s="52" t="s">
        <v>135</v>
      </c>
      <c r="D189" s="53">
        <v>508.38</v>
      </c>
      <c r="E189" s="53">
        <v>6.62</v>
      </c>
      <c r="F189" s="54">
        <f t="shared" si="36"/>
        <v>3365.4756000000002</v>
      </c>
    </row>
    <row r="190" spans="1:6" s="8" customFormat="1" ht="38.25">
      <c r="A190" s="51" t="s">
        <v>254</v>
      </c>
      <c r="B190" s="18" t="s">
        <v>489</v>
      </c>
      <c r="C190" s="52" t="s">
        <v>135</v>
      </c>
      <c r="D190" s="53">
        <v>815.76</v>
      </c>
      <c r="E190" s="53">
        <v>17.059999999999999</v>
      </c>
      <c r="F190" s="54">
        <f t="shared" si="36"/>
        <v>13916.865599999999</v>
      </c>
    </row>
    <row r="191" spans="1:6" s="8" customFormat="1" ht="38.25">
      <c r="A191" s="51" t="s">
        <v>255</v>
      </c>
      <c r="B191" s="18" t="s">
        <v>490</v>
      </c>
      <c r="C191" s="52" t="s">
        <v>135</v>
      </c>
      <c r="D191" s="53">
        <v>673</v>
      </c>
      <c r="E191" s="53">
        <v>13.7</v>
      </c>
      <c r="F191" s="54">
        <f t="shared" si="36"/>
        <v>9220.1</v>
      </c>
    </row>
    <row r="192" spans="1:6" s="8" customFormat="1" ht="51">
      <c r="A192" s="51" t="s">
        <v>564</v>
      </c>
      <c r="B192" s="18" t="s">
        <v>491</v>
      </c>
      <c r="C192" s="52" t="s">
        <v>135</v>
      </c>
      <c r="D192" s="53">
        <v>508.38</v>
      </c>
      <c r="E192" s="53">
        <v>15.86</v>
      </c>
      <c r="F192" s="54">
        <f t="shared" si="36"/>
        <v>8062.9067999999997</v>
      </c>
    </row>
    <row r="193" spans="1:46" s="8" customFormat="1">
      <c r="A193" s="57" t="s">
        <v>24</v>
      </c>
      <c r="B193" s="55" t="s">
        <v>415</v>
      </c>
      <c r="C193" s="55"/>
      <c r="D193" s="20"/>
      <c r="E193" s="53"/>
      <c r="F193" s="54"/>
    </row>
    <row r="194" spans="1:46" s="8" customFormat="1" ht="63.75">
      <c r="A194" s="51" t="s">
        <v>256</v>
      </c>
      <c r="B194" s="18" t="s">
        <v>492</v>
      </c>
      <c r="C194" s="59" t="s">
        <v>135</v>
      </c>
      <c r="D194" s="53">
        <v>673</v>
      </c>
      <c r="E194" s="53">
        <v>35.57</v>
      </c>
      <c r="F194" s="54">
        <f t="shared" ref="F194" si="38">+D194*E194</f>
        <v>23938.61</v>
      </c>
    </row>
    <row r="195" spans="1:46" s="8" customFormat="1" ht="15">
      <c r="A195" s="168" t="s">
        <v>521</v>
      </c>
      <c r="B195" s="169"/>
      <c r="C195" s="169"/>
      <c r="D195" s="169"/>
      <c r="E195" s="170"/>
      <c r="F195" s="56">
        <f>SUM(F187:F194)</f>
        <v>65140.407999999996</v>
      </c>
    </row>
    <row r="196" spans="1:46" s="9" customFormat="1">
      <c r="A196" s="29" t="s">
        <v>32</v>
      </c>
      <c r="B196" s="1" t="s">
        <v>112</v>
      </c>
      <c r="C196" s="4"/>
      <c r="D196" s="48"/>
      <c r="E196" s="48"/>
      <c r="F196" s="48"/>
    </row>
    <row r="197" spans="1:46" s="15" customFormat="1">
      <c r="A197" s="57" t="s">
        <v>33</v>
      </c>
      <c r="B197" s="55" t="s">
        <v>416</v>
      </c>
      <c r="C197" s="55"/>
      <c r="D197" s="20"/>
      <c r="E197" s="20"/>
      <c r="F197" s="2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s="8" customFormat="1" ht="38.25">
      <c r="A198" s="51" t="s">
        <v>257</v>
      </c>
      <c r="B198" s="23" t="s">
        <v>531</v>
      </c>
      <c r="C198" s="52" t="s">
        <v>308</v>
      </c>
      <c r="D198" s="53">
        <v>0</v>
      </c>
      <c r="E198" s="53">
        <v>19.16</v>
      </c>
      <c r="F198" s="54">
        <f>D198*E198</f>
        <v>0</v>
      </c>
      <c r="H198" s="7"/>
    </row>
    <row r="199" spans="1:46" s="8" customFormat="1" ht="38.25">
      <c r="A199" s="51" t="s">
        <v>565</v>
      </c>
      <c r="B199" s="23" t="s">
        <v>531</v>
      </c>
      <c r="C199" s="59" t="s">
        <v>135</v>
      </c>
      <c r="D199" s="53">
        <v>694.26</v>
      </c>
      <c r="E199" s="22">
        <f>27575.49/694.26</f>
        <v>39.71925503413707</v>
      </c>
      <c r="F199" s="54">
        <f>D199*E199</f>
        <v>27575.49</v>
      </c>
      <c r="H199" s="7"/>
    </row>
    <row r="200" spans="1:46" s="8" customFormat="1" ht="25.5">
      <c r="A200" s="51" t="s">
        <v>566</v>
      </c>
      <c r="B200" s="23" t="s">
        <v>588</v>
      </c>
      <c r="C200" s="59" t="s">
        <v>135</v>
      </c>
      <c r="D200" s="53">
        <v>694.26</v>
      </c>
      <c r="E200" s="22">
        <f>12926.75/694.26</f>
        <v>18.619465329991645</v>
      </c>
      <c r="F200" s="54">
        <f>D200*E200</f>
        <v>12926.749999999998</v>
      </c>
      <c r="H200" s="7"/>
    </row>
    <row r="201" spans="1:46" s="8" customFormat="1">
      <c r="A201" s="57" t="s">
        <v>113</v>
      </c>
      <c r="B201" s="55" t="s">
        <v>415</v>
      </c>
      <c r="C201" s="55"/>
      <c r="D201" s="20"/>
      <c r="E201" s="53"/>
      <c r="F201" s="54"/>
    </row>
    <row r="202" spans="1:46" s="8" customFormat="1" ht="63.75">
      <c r="A202" s="51" t="s">
        <v>258</v>
      </c>
      <c r="B202" s="18" t="s">
        <v>493</v>
      </c>
      <c r="C202" s="59" t="s">
        <v>135</v>
      </c>
      <c r="D202" s="53">
        <v>666.07</v>
      </c>
      <c r="E202" s="53">
        <v>42.44</v>
      </c>
      <c r="F202" s="54">
        <f>D202*E202</f>
        <v>28268.0108</v>
      </c>
    </row>
    <row r="203" spans="1:46" s="15" customFormat="1">
      <c r="A203" s="57" t="s">
        <v>34</v>
      </c>
      <c r="B203" s="55" t="s">
        <v>417</v>
      </c>
      <c r="C203" s="55"/>
      <c r="D203" s="20"/>
      <c r="E203" s="53"/>
      <c r="F203" s="54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s="8" customFormat="1" ht="25.5">
      <c r="A204" s="51" t="s">
        <v>259</v>
      </c>
      <c r="B204" s="23" t="s">
        <v>418</v>
      </c>
      <c r="C204" s="52" t="s">
        <v>135</v>
      </c>
      <c r="D204" s="53">
        <v>149.38999999999999</v>
      </c>
      <c r="E204" s="53">
        <v>27.5</v>
      </c>
      <c r="F204" s="54">
        <f>D204*E204</f>
        <v>4108.2249999999995</v>
      </c>
    </row>
    <row r="205" spans="1:46" s="15" customFormat="1" ht="15">
      <c r="A205" s="168" t="s">
        <v>522</v>
      </c>
      <c r="B205" s="169"/>
      <c r="C205" s="169"/>
      <c r="D205" s="169"/>
      <c r="E205" s="170"/>
      <c r="F205" s="56">
        <f>SUM(F198:F204)</f>
        <v>72878.4758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s="9" customFormat="1">
      <c r="A206" s="29" t="s">
        <v>35</v>
      </c>
      <c r="B206" s="1" t="s">
        <v>114</v>
      </c>
      <c r="C206" s="4"/>
      <c r="D206" s="48"/>
      <c r="E206" s="48"/>
      <c r="F206" s="48"/>
    </row>
    <row r="207" spans="1:46" s="8" customFormat="1">
      <c r="A207" s="57" t="s">
        <v>36</v>
      </c>
      <c r="B207" s="55" t="s">
        <v>419</v>
      </c>
      <c r="C207" s="55"/>
      <c r="D207" s="20"/>
      <c r="E207" s="20"/>
      <c r="F207" s="20"/>
    </row>
    <row r="208" spans="1:46" s="8" customFormat="1" ht="38.25">
      <c r="A208" s="51" t="s">
        <v>260</v>
      </c>
      <c r="B208" s="18" t="s">
        <v>494</v>
      </c>
      <c r="C208" s="52" t="s">
        <v>317</v>
      </c>
      <c r="D208" s="53">
        <v>24.7</v>
      </c>
      <c r="E208" s="53">
        <v>78.45</v>
      </c>
      <c r="F208" s="54">
        <f t="shared" ref="F208" si="39">+D208*E208</f>
        <v>1937.7149999999999</v>
      </c>
    </row>
    <row r="209" spans="1:6" s="8" customFormat="1">
      <c r="A209" s="57" t="s">
        <v>37</v>
      </c>
      <c r="B209" s="55" t="s">
        <v>420</v>
      </c>
      <c r="C209" s="55"/>
      <c r="D209" s="20"/>
      <c r="E209" s="53"/>
      <c r="F209" s="54"/>
    </row>
    <row r="210" spans="1:6" s="8" customFormat="1" ht="51">
      <c r="A210" s="51" t="s">
        <v>258</v>
      </c>
      <c r="B210" s="18" t="s">
        <v>495</v>
      </c>
      <c r="C210" s="52" t="s">
        <v>317</v>
      </c>
      <c r="D210" s="53" t="s">
        <v>115</v>
      </c>
      <c r="E210" s="53">
        <v>8.25</v>
      </c>
      <c r="F210" s="54">
        <f t="shared" ref="F210" si="40">+D210*E210</f>
        <v>462</v>
      </c>
    </row>
    <row r="211" spans="1:6" s="8" customFormat="1" ht="12.75" customHeight="1">
      <c r="A211" s="168" t="s">
        <v>523</v>
      </c>
      <c r="B211" s="169"/>
      <c r="C211" s="169"/>
      <c r="D211" s="169"/>
      <c r="E211" s="170"/>
      <c r="F211" s="56">
        <f>SUM(F208:F210)</f>
        <v>2399.7150000000001</v>
      </c>
    </row>
    <row r="212" spans="1:6" s="8" customFormat="1">
      <c r="A212" s="29" t="s">
        <v>38</v>
      </c>
      <c r="B212" s="1" t="s">
        <v>116</v>
      </c>
      <c r="C212" s="4"/>
      <c r="D212" s="48"/>
      <c r="E212" s="48"/>
      <c r="F212" s="48"/>
    </row>
    <row r="213" spans="1:6" s="8" customFormat="1" ht="51">
      <c r="A213" s="51" t="s">
        <v>261</v>
      </c>
      <c r="B213" s="23" t="s">
        <v>421</v>
      </c>
      <c r="C213" s="59" t="s">
        <v>135</v>
      </c>
      <c r="D213" s="53">
        <v>815.76</v>
      </c>
      <c r="E213" s="53">
        <v>16.54</v>
      </c>
      <c r="F213" s="54">
        <f t="shared" ref="F213:F214" si="41">+D213*E213</f>
        <v>13492.670399999999</v>
      </c>
    </row>
    <row r="214" spans="1:6" s="8" customFormat="1" ht="63.75">
      <c r="A214" s="51" t="s">
        <v>262</v>
      </c>
      <c r="B214" s="18" t="s">
        <v>496</v>
      </c>
      <c r="C214" s="52" t="s">
        <v>135</v>
      </c>
      <c r="D214" s="53">
        <v>508.38</v>
      </c>
      <c r="E214" s="53">
        <v>16.54</v>
      </c>
      <c r="F214" s="54">
        <f t="shared" si="41"/>
        <v>8408.6052</v>
      </c>
    </row>
    <row r="215" spans="1:6" s="8" customFormat="1">
      <c r="A215" s="57" t="s">
        <v>39</v>
      </c>
      <c r="B215" s="55" t="s">
        <v>422</v>
      </c>
      <c r="C215" s="55"/>
      <c r="D215" s="20"/>
      <c r="E215" s="53"/>
      <c r="F215" s="54"/>
    </row>
    <row r="216" spans="1:6" s="8" customFormat="1" ht="51">
      <c r="A216" s="51" t="s">
        <v>263</v>
      </c>
      <c r="B216" s="18" t="s">
        <v>497</v>
      </c>
      <c r="C216" s="52" t="s">
        <v>135</v>
      </c>
      <c r="D216" s="53">
        <v>80</v>
      </c>
      <c r="E216" s="53">
        <v>10</v>
      </c>
      <c r="F216" s="54">
        <f t="shared" ref="F216:F218" si="42">+D216*E216</f>
        <v>800</v>
      </c>
    </row>
    <row r="217" spans="1:6" s="8" customFormat="1" ht="51">
      <c r="A217" s="51" t="s">
        <v>264</v>
      </c>
      <c r="B217" s="18" t="s">
        <v>498</v>
      </c>
      <c r="C217" s="52" t="s">
        <v>135</v>
      </c>
      <c r="D217" s="53">
        <v>268</v>
      </c>
      <c r="E217" s="53">
        <v>5.48</v>
      </c>
      <c r="F217" s="54">
        <f t="shared" si="42"/>
        <v>1468.64</v>
      </c>
    </row>
    <row r="218" spans="1:6" s="8" customFormat="1" ht="51">
      <c r="A218" s="51" t="s">
        <v>265</v>
      </c>
      <c r="B218" s="18" t="s">
        <v>499</v>
      </c>
      <c r="C218" s="52" t="s">
        <v>135</v>
      </c>
      <c r="D218" s="53">
        <v>121.2</v>
      </c>
      <c r="E218" s="53">
        <v>5.48</v>
      </c>
      <c r="F218" s="54">
        <f t="shared" si="42"/>
        <v>664.17600000000004</v>
      </c>
    </row>
    <row r="219" spans="1:6" s="8" customFormat="1" ht="15">
      <c r="A219" s="168" t="s">
        <v>524</v>
      </c>
      <c r="B219" s="169"/>
      <c r="C219" s="169"/>
      <c r="D219" s="169"/>
      <c r="E219" s="170"/>
      <c r="F219" s="56">
        <f>SUM(F213:F218)</f>
        <v>24834.0916</v>
      </c>
    </row>
    <row r="220" spans="1:6" s="9" customFormat="1" ht="17.25" customHeight="1">
      <c r="A220" s="29" t="s">
        <v>40</v>
      </c>
      <c r="B220" s="1" t="s">
        <v>117</v>
      </c>
      <c r="C220" s="1"/>
      <c r="D220" s="48"/>
      <c r="E220" s="48"/>
      <c r="F220" s="48"/>
    </row>
    <row r="221" spans="1:6" s="8" customFormat="1">
      <c r="A221" s="57" t="s">
        <v>41</v>
      </c>
      <c r="B221" s="55" t="s">
        <v>314</v>
      </c>
      <c r="C221" s="55"/>
      <c r="D221" s="20"/>
      <c r="E221" s="20"/>
      <c r="F221" s="20"/>
    </row>
    <row r="222" spans="1:6" s="8" customFormat="1" ht="76.5">
      <c r="A222" s="51" t="s">
        <v>266</v>
      </c>
      <c r="B222" s="18" t="s">
        <v>500</v>
      </c>
      <c r="C222" s="59" t="s">
        <v>317</v>
      </c>
      <c r="D222" s="53" t="s">
        <v>118</v>
      </c>
      <c r="E222" s="53">
        <v>139.56</v>
      </c>
      <c r="F222" s="54">
        <f t="shared" ref="F222" si="43">+D222*E222</f>
        <v>1507.248</v>
      </c>
    </row>
    <row r="223" spans="1:6" s="8" customFormat="1">
      <c r="A223" s="57" t="s">
        <v>42</v>
      </c>
      <c r="B223" s="55" t="s">
        <v>423</v>
      </c>
      <c r="C223" s="55"/>
      <c r="D223" s="20"/>
      <c r="E223" s="53"/>
      <c r="F223" s="54"/>
    </row>
    <row r="224" spans="1:6" s="8" customFormat="1" ht="76.5">
      <c r="A224" s="51" t="s">
        <v>267</v>
      </c>
      <c r="B224" s="18" t="s">
        <v>501</v>
      </c>
      <c r="C224" s="59" t="s">
        <v>305</v>
      </c>
      <c r="D224" s="53" t="s">
        <v>64</v>
      </c>
      <c r="E224" s="53">
        <v>1015.16</v>
      </c>
      <c r="F224" s="54">
        <f t="shared" ref="F224:F228" si="44">+D224*E224</f>
        <v>2030.32</v>
      </c>
    </row>
    <row r="225" spans="1:6" s="8" customFormat="1" ht="38.25">
      <c r="A225" s="51" t="s">
        <v>268</v>
      </c>
      <c r="B225" s="18" t="s">
        <v>502</v>
      </c>
      <c r="C225" s="52" t="s">
        <v>305</v>
      </c>
      <c r="D225" s="53" t="s">
        <v>57</v>
      </c>
      <c r="E225" s="53">
        <v>1889.6</v>
      </c>
      <c r="F225" s="54">
        <f t="shared" si="44"/>
        <v>1889.6</v>
      </c>
    </row>
    <row r="226" spans="1:6" s="8" customFormat="1" ht="76.5">
      <c r="A226" s="51" t="s">
        <v>269</v>
      </c>
      <c r="B226" s="18" t="s">
        <v>503</v>
      </c>
      <c r="C226" s="59" t="s">
        <v>305</v>
      </c>
      <c r="D226" s="53" t="s">
        <v>57</v>
      </c>
      <c r="E226" s="53">
        <v>2051.2399999999998</v>
      </c>
      <c r="F226" s="54">
        <f t="shared" si="44"/>
        <v>2051.2399999999998</v>
      </c>
    </row>
    <row r="227" spans="1:6" s="8" customFormat="1" ht="51">
      <c r="A227" s="51" t="s">
        <v>270</v>
      </c>
      <c r="B227" s="18" t="s">
        <v>504</v>
      </c>
      <c r="C227" s="52" t="s">
        <v>305</v>
      </c>
      <c r="D227" s="53" t="s">
        <v>57</v>
      </c>
      <c r="E227" s="53">
        <v>1219.04</v>
      </c>
      <c r="F227" s="54">
        <f t="shared" si="44"/>
        <v>1219.04</v>
      </c>
    </row>
    <row r="228" spans="1:6" s="8" customFormat="1" ht="63.75">
      <c r="A228" s="51" t="s">
        <v>271</v>
      </c>
      <c r="B228" s="23" t="s">
        <v>424</v>
      </c>
      <c r="C228" s="59" t="s">
        <v>305</v>
      </c>
      <c r="D228" s="53" t="s">
        <v>64</v>
      </c>
      <c r="E228" s="53">
        <v>2402.5700000000002</v>
      </c>
      <c r="F228" s="54">
        <f t="shared" si="44"/>
        <v>4805.1400000000003</v>
      </c>
    </row>
    <row r="229" spans="1:6" s="8" customFormat="1">
      <c r="A229" s="57" t="s">
        <v>43</v>
      </c>
      <c r="B229" s="55" t="s">
        <v>403</v>
      </c>
      <c r="C229" s="55"/>
      <c r="D229" s="20"/>
      <c r="E229" s="53"/>
      <c r="F229" s="54"/>
    </row>
    <row r="230" spans="1:6" s="8" customFormat="1" ht="51">
      <c r="A230" s="51" t="s">
        <v>272</v>
      </c>
      <c r="B230" s="18" t="s">
        <v>505</v>
      </c>
      <c r="C230" s="52" t="s">
        <v>135</v>
      </c>
      <c r="D230" s="53">
        <v>21.28</v>
      </c>
      <c r="E230" s="53">
        <v>116.11</v>
      </c>
      <c r="F230" s="54">
        <f t="shared" ref="F230:F232" si="45">+D230*E230</f>
        <v>2470.8208</v>
      </c>
    </row>
    <row r="231" spans="1:6" s="8" customFormat="1" ht="25.5">
      <c r="A231" s="51" t="s">
        <v>273</v>
      </c>
      <c r="B231" s="23" t="s">
        <v>425</v>
      </c>
      <c r="C231" s="52" t="s">
        <v>135</v>
      </c>
      <c r="D231" s="53" t="s">
        <v>119</v>
      </c>
      <c r="E231" s="53">
        <v>133.91999999999999</v>
      </c>
      <c r="F231" s="54">
        <f t="shared" si="45"/>
        <v>200.88</v>
      </c>
    </row>
    <row r="232" spans="1:6" s="8" customFormat="1" ht="51">
      <c r="A232" s="51" t="s">
        <v>274</v>
      </c>
      <c r="B232" s="18" t="s">
        <v>506</v>
      </c>
      <c r="C232" s="52" t="s">
        <v>135</v>
      </c>
      <c r="D232" s="53" t="s">
        <v>120</v>
      </c>
      <c r="E232" s="53">
        <v>70.819999999999993</v>
      </c>
      <c r="F232" s="54">
        <f t="shared" si="45"/>
        <v>675.62279999999987</v>
      </c>
    </row>
    <row r="233" spans="1:6" s="8" customFormat="1">
      <c r="A233" s="57" t="s">
        <v>44</v>
      </c>
      <c r="B233" s="55" t="s">
        <v>426</v>
      </c>
      <c r="C233" s="55"/>
      <c r="D233" s="20"/>
      <c r="E233" s="53"/>
      <c r="F233" s="54"/>
    </row>
    <row r="234" spans="1:6" s="8" customFormat="1" ht="51">
      <c r="A234" s="51" t="s">
        <v>275</v>
      </c>
      <c r="B234" s="18" t="s">
        <v>507</v>
      </c>
      <c r="C234" s="52" t="s">
        <v>305</v>
      </c>
      <c r="D234" s="53">
        <v>7</v>
      </c>
      <c r="E234" s="53">
        <v>126.97</v>
      </c>
      <c r="F234" s="54">
        <f t="shared" ref="F234" si="46">+D234*E234</f>
        <v>888.79</v>
      </c>
    </row>
    <row r="235" spans="1:6" s="8" customFormat="1">
      <c r="A235" s="57" t="s">
        <v>121</v>
      </c>
      <c r="B235" s="55" t="s">
        <v>427</v>
      </c>
      <c r="C235" s="55"/>
      <c r="D235" s="20"/>
      <c r="E235" s="53"/>
      <c r="F235" s="54"/>
    </row>
    <row r="236" spans="1:6" s="8" customFormat="1" ht="25.5">
      <c r="A236" s="51" t="s">
        <v>276</v>
      </c>
      <c r="B236" s="23" t="s">
        <v>428</v>
      </c>
      <c r="C236" s="52" t="s">
        <v>317</v>
      </c>
      <c r="D236" s="53" t="s">
        <v>75</v>
      </c>
      <c r="E236" s="53">
        <v>20.05</v>
      </c>
      <c r="F236" s="54">
        <f t="shared" ref="F236:F241" si="47">+D236*E236</f>
        <v>140.35</v>
      </c>
    </row>
    <row r="237" spans="1:6" s="8" customFormat="1" ht="25.5">
      <c r="A237" s="51" t="s">
        <v>277</v>
      </c>
      <c r="B237" s="23" t="s">
        <v>429</v>
      </c>
      <c r="C237" s="52" t="s">
        <v>305</v>
      </c>
      <c r="D237" s="53" t="s">
        <v>68</v>
      </c>
      <c r="E237" s="53">
        <v>12.97</v>
      </c>
      <c r="F237" s="54">
        <f t="shared" si="47"/>
        <v>64.850000000000009</v>
      </c>
    </row>
    <row r="238" spans="1:6" s="8" customFormat="1">
      <c r="A238" s="51" t="s">
        <v>278</v>
      </c>
      <c r="B238" s="23" t="s">
        <v>430</v>
      </c>
      <c r="C238" s="52" t="s">
        <v>305</v>
      </c>
      <c r="D238" s="53" t="s">
        <v>57</v>
      </c>
      <c r="E238" s="53">
        <v>14.47</v>
      </c>
      <c r="F238" s="54">
        <f t="shared" si="47"/>
        <v>14.47</v>
      </c>
    </row>
    <row r="239" spans="1:6" s="8" customFormat="1">
      <c r="A239" s="51" t="s">
        <v>279</v>
      </c>
      <c r="B239" s="23" t="s">
        <v>431</v>
      </c>
      <c r="C239" s="52" t="s">
        <v>305</v>
      </c>
      <c r="D239" s="53" t="s">
        <v>64</v>
      </c>
      <c r="E239" s="53">
        <v>27.68</v>
      </c>
      <c r="F239" s="54">
        <f t="shared" si="47"/>
        <v>55.36</v>
      </c>
    </row>
    <row r="240" spans="1:6" s="8" customFormat="1">
      <c r="A240" s="51" t="s">
        <v>280</v>
      </c>
      <c r="B240" s="23" t="s">
        <v>432</v>
      </c>
      <c r="C240" s="52" t="s">
        <v>305</v>
      </c>
      <c r="D240" s="53" t="s">
        <v>57</v>
      </c>
      <c r="E240" s="53">
        <v>36.39</v>
      </c>
      <c r="F240" s="54">
        <f t="shared" si="47"/>
        <v>36.39</v>
      </c>
    </row>
    <row r="241" spans="1:9" s="8" customFormat="1">
      <c r="A241" s="51" t="s">
        <v>281</v>
      </c>
      <c r="B241" s="23" t="s">
        <v>433</v>
      </c>
      <c r="C241" s="52" t="s">
        <v>305</v>
      </c>
      <c r="D241" s="53" t="s">
        <v>78</v>
      </c>
      <c r="E241" s="53">
        <v>9.61</v>
      </c>
      <c r="F241" s="54">
        <f t="shared" si="47"/>
        <v>28.83</v>
      </c>
    </row>
    <row r="242" spans="1:9" s="8" customFormat="1">
      <c r="A242" s="57" t="s">
        <v>122</v>
      </c>
      <c r="B242" s="55" t="s">
        <v>434</v>
      </c>
      <c r="C242" s="55"/>
      <c r="D242" s="20"/>
      <c r="E242" s="53"/>
      <c r="F242" s="54"/>
    </row>
    <row r="243" spans="1:9" s="8" customFormat="1">
      <c r="A243" s="51" t="s">
        <v>282</v>
      </c>
      <c r="B243" s="23" t="s">
        <v>435</v>
      </c>
      <c r="C243" s="52" t="s">
        <v>135</v>
      </c>
      <c r="D243" s="53">
        <v>50.58</v>
      </c>
      <c r="E243" s="53">
        <v>85.66</v>
      </c>
      <c r="F243" s="54">
        <f t="shared" ref="F243:F246" si="48">+D243*E243</f>
        <v>4332.6827999999996</v>
      </c>
      <c r="I243" s="68"/>
    </row>
    <row r="244" spans="1:9" s="8" customFormat="1">
      <c r="A244" s="51" t="s">
        <v>283</v>
      </c>
      <c r="B244" s="23" t="s">
        <v>436</v>
      </c>
      <c r="C244" s="52" t="s">
        <v>135</v>
      </c>
      <c r="D244" s="53" t="s">
        <v>123</v>
      </c>
      <c r="E244" s="53">
        <v>13.34</v>
      </c>
      <c r="F244" s="54">
        <f t="shared" si="48"/>
        <v>28.013999999999999</v>
      </c>
    </row>
    <row r="245" spans="1:9" s="8" customFormat="1" ht="25.5">
      <c r="A245" s="51" t="s">
        <v>284</v>
      </c>
      <c r="B245" s="23" t="s">
        <v>437</v>
      </c>
      <c r="C245" s="52" t="s">
        <v>135</v>
      </c>
      <c r="D245" s="53">
        <v>0</v>
      </c>
      <c r="E245" s="53">
        <v>3091.63</v>
      </c>
      <c r="F245" s="54">
        <f t="shared" ref="F245" si="49">+D245*E245</f>
        <v>0</v>
      </c>
    </row>
    <row r="246" spans="1:9" s="8" customFormat="1" ht="25.5">
      <c r="A246" s="51" t="s">
        <v>284</v>
      </c>
      <c r="B246" s="23" t="s">
        <v>437</v>
      </c>
      <c r="C246" s="52" t="s">
        <v>135</v>
      </c>
      <c r="D246" s="53" t="s">
        <v>124</v>
      </c>
      <c r="E246" s="53">
        <v>196.72</v>
      </c>
      <c r="F246" s="54">
        <f t="shared" si="48"/>
        <v>2242.6080000000002</v>
      </c>
    </row>
    <row r="247" spans="1:9" s="8" customFormat="1" ht="15">
      <c r="A247" s="168" t="s">
        <v>525</v>
      </c>
      <c r="B247" s="169"/>
      <c r="C247" s="169"/>
      <c r="D247" s="169"/>
      <c r="E247" s="170"/>
      <c r="F247" s="56">
        <f>SUM(F222:F246)</f>
        <v>24682.256399999998</v>
      </c>
    </row>
    <row r="248" spans="1:9" s="9" customFormat="1">
      <c r="A248" s="29" t="s">
        <v>45</v>
      </c>
      <c r="B248" s="1" t="s">
        <v>125</v>
      </c>
      <c r="C248" s="1"/>
      <c r="D248" s="48"/>
      <c r="E248" s="48"/>
      <c r="F248" s="48"/>
    </row>
    <row r="249" spans="1:9" s="8" customFormat="1">
      <c r="A249" s="63" t="s">
        <v>46</v>
      </c>
      <c r="B249" s="55" t="s">
        <v>438</v>
      </c>
      <c r="C249" s="55"/>
      <c r="D249" s="20"/>
      <c r="E249" s="20"/>
      <c r="F249" s="20"/>
    </row>
    <row r="250" spans="1:9" s="8" customFormat="1" ht="25.5">
      <c r="A250" s="51" t="s">
        <v>285</v>
      </c>
      <c r="B250" s="23" t="s">
        <v>439</v>
      </c>
      <c r="C250" s="52" t="s">
        <v>317</v>
      </c>
      <c r="D250" s="53" t="s">
        <v>126</v>
      </c>
      <c r="E250" s="53">
        <v>15.86</v>
      </c>
      <c r="F250" s="54">
        <f t="shared" ref="F250:F261" si="50">+D250*E250</f>
        <v>1744.6</v>
      </c>
    </row>
    <row r="251" spans="1:9" s="8" customFormat="1">
      <c r="A251" s="51" t="s">
        <v>286</v>
      </c>
      <c r="B251" s="23" t="s">
        <v>440</v>
      </c>
      <c r="C251" s="52" t="s">
        <v>305</v>
      </c>
      <c r="D251" s="53" t="s">
        <v>127</v>
      </c>
      <c r="E251" s="53">
        <v>9.91</v>
      </c>
      <c r="F251" s="54">
        <f t="shared" si="50"/>
        <v>257.66000000000003</v>
      </c>
    </row>
    <row r="252" spans="1:9" s="8" customFormat="1">
      <c r="A252" s="51" t="s">
        <v>287</v>
      </c>
      <c r="B252" s="23" t="s">
        <v>441</v>
      </c>
      <c r="C252" s="52" t="s">
        <v>305</v>
      </c>
      <c r="D252" s="53" t="s">
        <v>128</v>
      </c>
      <c r="E252" s="53">
        <v>0.86</v>
      </c>
      <c r="F252" s="54">
        <f t="shared" si="50"/>
        <v>38.700000000000003</v>
      </c>
    </row>
    <row r="253" spans="1:9" s="8" customFormat="1">
      <c r="A253" s="51" t="s">
        <v>288</v>
      </c>
      <c r="B253" s="23" t="s">
        <v>442</v>
      </c>
      <c r="C253" s="52" t="s">
        <v>443</v>
      </c>
      <c r="D253" s="53" t="s">
        <v>128</v>
      </c>
      <c r="E253" s="53">
        <v>1</v>
      </c>
      <c r="F253" s="54">
        <f t="shared" si="50"/>
        <v>45</v>
      </c>
    </row>
    <row r="254" spans="1:9" s="8" customFormat="1" ht="25.5">
      <c r="A254" s="51" t="s">
        <v>289</v>
      </c>
      <c r="B254" s="23" t="s">
        <v>444</v>
      </c>
      <c r="C254" s="52" t="s">
        <v>317</v>
      </c>
      <c r="D254" s="53" t="s">
        <v>129</v>
      </c>
      <c r="E254" s="53">
        <v>0.96</v>
      </c>
      <c r="F254" s="54">
        <f t="shared" si="50"/>
        <v>124.8</v>
      </c>
    </row>
    <row r="255" spans="1:9" s="8" customFormat="1">
      <c r="A255" s="51" t="s">
        <v>290</v>
      </c>
      <c r="B255" s="23" t="s">
        <v>445</v>
      </c>
      <c r="C255" s="52" t="s">
        <v>317</v>
      </c>
      <c r="D255" s="53" t="s">
        <v>130</v>
      </c>
      <c r="E255" s="53">
        <v>2.5299999999999998</v>
      </c>
      <c r="F255" s="54">
        <f t="shared" si="50"/>
        <v>518.65</v>
      </c>
    </row>
    <row r="256" spans="1:9" s="8" customFormat="1">
      <c r="A256" s="51" t="s">
        <v>291</v>
      </c>
      <c r="B256" s="23" t="s">
        <v>446</v>
      </c>
      <c r="C256" s="52" t="s">
        <v>305</v>
      </c>
      <c r="D256" s="53" t="s">
        <v>57</v>
      </c>
      <c r="E256" s="53">
        <v>7.02</v>
      </c>
      <c r="F256" s="54">
        <f t="shared" si="50"/>
        <v>7.02</v>
      </c>
    </row>
    <row r="257" spans="1:6" s="8" customFormat="1" ht="51">
      <c r="A257" s="51" t="s">
        <v>292</v>
      </c>
      <c r="B257" s="18" t="s">
        <v>508</v>
      </c>
      <c r="C257" s="52" t="s">
        <v>305</v>
      </c>
      <c r="D257" s="53" t="s">
        <v>57</v>
      </c>
      <c r="E257" s="53">
        <v>149</v>
      </c>
      <c r="F257" s="54">
        <f t="shared" si="50"/>
        <v>149</v>
      </c>
    </row>
    <row r="258" spans="1:6" s="8" customFormat="1">
      <c r="A258" s="51" t="s">
        <v>293</v>
      </c>
      <c r="B258" s="23" t="s">
        <v>447</v>
      </c>
      <c r="C258" s="52" t="s">
        <v>305</v>
      </c>
      <c r="D258" s="53" t="s">
        <v>131</v>
      </c>
      <c r="E258" s="53">
        <v>45</v>
      </c>
      <c r="F258" s="54">
        <f t="shared" si="50"/>
        <v>855</v>
      </c>
    </row>
    <row r="259" spans="1:6" s="8" customFormat="1" ht="25.5">
      <c r="A259" s="51" t="s">
        <v>294</v>
      </c>
      <c r="B259" s="23" t="s">
        <v>448</v>
      </c>
      <c r="C259" s="52" t="s">
        <v>305</v>
      </c>
      <c r="D259" s="53" t="s">
        <v>131</v>
      </c>
      <c r="E259" s="53">
        <v>17.55</v>
      </c>
      <c r="F259" s="54">
        <f t="shared" si="50"/>
        <v>333.45</v>
      </c>
    </row>
    <row r="260" spans="1:6" s="8" customFormat="1" ht="38.25">
      <c r="A260" s="51" t="s">
        <v>295</v>
      </c>
      <c r="B260" s="23" t="s">
        <v>449</v>
      </c>
      <c r="C260" s="52" t="s">
        <v>305</v>
      </c>
      <c r="D260" s="53" t="s">
        <v>68</v>
      </c>
      <c r="E260" s="54">
        <v>17.77</v>
      </c>
      <c r="F260" s="54">
        <f t="shared" si="50"/>
        <v>88.85</v>
      </c>
    </row>
    <row r="261" spans="1:6" s="8" customFormat="1">
      <c r="A261" s="51" t="s">
        <v>296</v>
      </c>
      <c r="B261" s="23" t="s">
        <v>450</v>
      </c>
      <c r="C261" s="52" t="s">
        <v>305</v>
      </c>
      <c r="D261" s="53" t="s">
        <v>132</v>
      </c>
      <c r="E261" s="53">
        <v>3.63</v>
      </c>
      <c r="F261" s="54">
        <f t="shared" si="50"/>
        <v>79.86</v>
      </c>
    </row>
    <row r="262" spans="1:6" s="8" customFormat="1" ht="15">
      <c r="A262" s="168" t="s">
        <v>526</v>
      </c>
      <c r="B262" s="169"/>
      <c r="C262" s="169"/>
      <c r="D262" s="169"/>
      <c r="E262" s="170"/>
      <c r="F262" s="56">
        <f>SUM(F250:F261)</f>
        <v>4242.59</v>
      </c>
    </row>
    <row r="263" spans="1:6" s="9" customFormat="1">
      <c r="A263" s="29" t="s">
        <v>49</v>
      </c>
      <c r="B263" s="1" t="s">
        <v>133</v>
      </c>
      <c r="C263" s="1"/>
      <c r="D263" s="48"/>
      <c r="E263" s="48"/>
      <c r="F263" s="48"/>
    </row>
    <row r="264" spans="1:6" s="8" customFormat="1">
      <c r="A264" s="57" t="s">
        <v>47</v>
      </c>
      <c r="B264" s="55" t="s">
        <v>451</v>
      </c>
      <c r="C264" s="64"/>
      <c r="D264" s="54"/>
      <c r="E264" s="54"/>
      <c r="F264" s="54"/>
    </row>
    <row r="265" spans="1:6" s="8" customFormat="1" ht="25.5">
      <c r="A265" s="51" t="s">
        <v>297</v>
      </c>
      <c r="B265" s="23" t="s">
        <v>452</v>
      </c>
      <c r="C265" s="52" t="s">
        <v>317</v>
      </c>
      <c r="D265" s="53" t="s">
        <v>134</v>
      </c>
      <c r="E265" s="54">
        <v>268.68</v>
      </c>
      <c r="F265" s="54">
        <f t="shared" ref="F265:F267" si="51">+D265*E265</f>
        <v>1947.93</v>
      </c>
    </row>
    <row r="266" spans="1:6" s="8" customFormat="1" ht="25.5">
      <c r="A266" s="51" t="s">
        <v>298</v>
      </c>
      <c r="B266" s="23" t="s">
        <v>453</v>
      </c>
      <c r="C266" s="52" t="s">
        <v>135</v>
      </c>
      <c r="D266" s="53" t="s">
        <v>136</v>
      </c>
      <c r="E266" s="54">
        <v>267.91000000000003</v>
      </c>
      <c r="F266" s="54">
        <f t="shared" si="51"/>
        <v>1125.2220000000002</v>
      </c>
    </row>
    <row r="267" spans="1:6" s="8" customFormat="1" ht="38.25">
      <c r="A267" s="51" t="s">
        <v>299</v>
      </c>
      <c r="B267" s="18" t="s">
        <v>509</v>
      </c>
      <c r="C267" s="52" t="s">
        <v>454</v>
      </c>
      <c r="D267" s="53" t="s">
        <v>64</v>
      </c>
      <c r="E267" s="54">
        <v>52.65</v>
      </c>
      <c r="F267" s="54">
        <f t="shared" si="51"/>
        <v>105.3</v>
      </c>
    </row>
    <row r="268" spans="1:6" s="8" customFormat="1">
      <c r="A268" s="57" t="s">
        <v>48</v>
      </c>
      <c r="B268" s="55" t="s">
        <v>109</v>
      </c>
      <c r="C268" s="64"/>
      <c r="D268" s="54"/>
      <c r="E268" s="54"/>
      <c r="F268" s="54"/>
    </row>
    <row r="269" spans="1:6" s="8" customFormat="1" ht="38.25">
      <c r="A269" s="51" t="s">
        <v>300</v>
      </c>
      <c r="B269" s="23" t="s">
        <v>455</v>
      </c>
      <c r="C269" s="52" t="s">
        <v>135</v>
      </c>
      <c r="D269" s="53" t="s">
        <v>137</v>
      </c>
      <c r="E269" s="54">
        <v>61.41</v>
      </c>
      <c r="F269" s="54">
        <f t="shared" ref="F269:F271" si="52">+D269*E269</f>
        <v>957.99599999999998</v>
      </c>
    </row>
    <row r="270" spans="1:6" s="8" customFormat="1" ht="51">
      <c r="A270" s="51" t="s">
        <v>301</v>
      </c>
      <c r="B270" s="18" t="s">
        <v>510</v>
      </c>
      <c r="C270" s="52" t="s">
        <v>135</v>
      </c>
      <c r="D270" s="53" t="s">
        <v>138</v>
      </c>
      <c r="E270" s="54">
        <v>56.21</v>
      </c>
      <c r="F270" s="54">
        <f t="shared" si="52"/>
        <v>517.13199999999995</v>
      </c>
    </row>
    <row r="271" spans="1:6" s="8" customFormat="1" ht="38.25">
      <c r="A271" s="51" t="s">
        <v>302</v>
      </c>
      <c r="B271" s="18" t="s">
        <v>511</v>
      </c>
      <c r="C271" s="52" t="s">
        <v>317</v>
      </c>
      <c r="D271" s="53" t="s">
        <v>137</v>
      </c>
      <c r="E271" s="54">
        <v>51.26</v>
      </c>
      <c r="F271" s="54">
        <f t="shared" si="52"/>
        <v>799.65599999999995</v>
      </c>
    </row>
    <row r="272" spans="1:6" s="8" customFormat="1" ht="15">
      <c r="A272" s="168" t="s">
        <v>527</v>
      </c>
      <c r="B272" s="169"/>
      <c r="C272" s="169"/>
      <c r="D272" s="169"/>
      <c r="E272" s="170"/>
      <c r="F272" s="56">
        <f>SUM(F264:F271)</f>
        <v>5453.2359999999999</v>
      </c>
    </row>
    <row r="273" spans="1:6" s="9" customFormat="1">
      <c r="A273" s="29" t="s">
        <v>50</v>
      </c>
      <c r="B273" s="1" t="s">
        <v>139</v>
      </c>
      <c r="C273" s="1"/>
      <c r="D273" s="48"/>
      <c r="E273" s="49"/>
      <c r="F273" s="48"/>
    </row>
    <row r="274" spans="1:6" s="8" customFormat="1">
      <c r="A274" s="57" t="s">
        <v>51</v>
      </c>
      <c r="B274" s="55" t="s">
        <v>456</v>
      </c>
      <c r="C274" s="55"/>
      <c r="D274" s="20"/>
      <c r="E274" s="20"/>
      <c r="F274" s="20"/>
    </row>
    <row r="275" spans="1:6" s="8" customFormat="1" ht="12.75" customHeight="1">
      <c r="A275" s="51" t="s">
        <v>52</v>
      </c>
      <c r="B275" s="23" t="s">
        <v>140</v>
      </c>
      <c r="C275" s="52" t="s">
        <v>135</v>
      </c>
      <c r="D275" s="53">
        <v>727.28</v>
      </c>
      <c r="E275" s="54">
        <v>1.62</v>
      </c>
      <c r="F275" s="54">
        <f t="shared" ref="F275" si="53">+D275*E275</f>
        <v>1178.1936000000001</v>
      </c>
    </row>
    <row r="276" spans="1:6" s="8" customFormat="1" ht="15">
      <c r="A276" s="168" t="s">
        <v>567</v>
      </c>
      <c r="B276" s="169"/>
      <c r="C276" s="169"/>
      <c r="D276" s="169"/>
      <c r="E276" s="170"/>
      <c r="F276" s="56">
        <f>+F275</f>
        <v>1178.1936000000001</v>
      </c>
    </row>
    <row r="277" spans="1:6" s="35" customFormat="1">
      <c r="A277" s="37"/>
      <c r="B277" s="21" t="s">
        <v>54</v>
      </c>
      <c r="C277" s="21"/>
      <c r="D277" s="50"/>
      <c r="E277" s="50"/>
      <c r="F277" s="65">
        <f>SUM(F5:F276)/2</f>
        <v>820549.65460000047</v>
      </c>
    </row>
    <row r="278" spans="1:6" s="35" customFormat="1">
      <c r="A278" s="39"/>
      <c r="B278" s="14"/>
      <c r="C278" s="14"/>
      <c r="D278" s="40"/>
      <c r="E278" s="38"/>
      <c r="F278" s="38"/>
    </row>
    <row r="279" spans="1:6" s="35" customFormat="1">
      <c r="A279" s="39"/>
      <c r="B279" s="14"/>
      <c r="C279" s="14"/>
      <c r="D279" s="40"/>
      <c r="E279" s="38"/>
      <c r="F279" s="24"/>
    </row>
    <row r="280" spans="1:6" s="35" customFormat="1">
      <c r="A280" s="39"/>
      <c r="B280" s="69" t="s">
        <v>4</v>
      </c>
      <c r="C280" s="69"/>
      <c r="D280" s="69"/>
      <c r="E280" s="69"/>
      <c r="F280" s="69"/>
    </row>
    <row r="281" spans="1:6" s="35" customFormat="1">
      <c r="A281" s="41"/>
      <c r="B281" s="42" t="s">
        <v>3</v>
      </c>
      <c r="C281" s="42"/>
      <c r="D281" s="42"/>
      <c r="E281" s="42"/>
      <c r="F281" s="42"/>
    </row>
    <row r="282" spans="1:6" s="35" customFormat="1" ht="25.5">
      <c r="A282" s="41"/>
      <c r="B282" s="69" t="s">
        <v>576</v>
      </c>
      <c r="C282" s="69"/>
      <c r="D282" s="69"/>
      <c r="E282" s="69"/>
      <c r="F282" s="69"/>
    </row>
    <row r="283" spans="1:6">
      <c r="B283" s="42" t="s">
        <v>577</v>
      </c>
    </row>
  </sheetData>
  <mergeCells count="19">
    <mergeCell ref="A272:E272"/>
    <mergeCell ref="A276:E276"/>
    <mergeCell ref="A150:E150"/>
    <mergeCell ref="A162:E162"/>
    <mergeCell ref="A176:E176"/>
    <mergeCell ref="A184:E184"/>
    <mergeCell ref="A195:E195"/>
    <mergeCell ref="A1:F1"/>
    <mergeCell ref="A211:E211"/>
    <mergeCell ref="A219:E219"/>
    <mergeCell ref="A247:E247"/>
    <mergeCell ref="A262:E262"/>
    <mergeCell ref="A3:E3"/>
    <mergeCell ref="A9:E9"/>
    <mergeCell ref="A15:E15"/>
    <mergeCell ref="A23:E23"/>
    <mergeCell ref="A29:E29"/>
    <mergeCell ref="A82:E82"/>
    <mergeCell ref="A205:E205"/>
  </mergeCells>
  <pageMargins left="0.98425196850393704" right="0.59055118110236227" top="0.78740157480314965" bottom="0.78740157480314965" header="0.31496062992125984" footer="0.31496062992125984"/>
  <pageSetup paperSize="9" fitToWidth="0" fitToHeight="0" orientation="portrait" horizontalDpi="300" verticalDpi="300" r:id="rId1"/>
  <ignoredErrors>
    <ignoredError sqref="D157 D159 D236:D241 D244 D246 D5:D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3"/>
  <sheetViews>
    <sheetView zoomScale="90" zoomScaleNormal="90" workbookViewId="0">
      <pane ySplit="3" topLeftCell="A175" activePane="bottomLeft" state="frozen"/>
      <selection pane="bottomLeft" sqref="A1:F1"/>
    </sheetView>
  </sheetViews>
  <sheetFormatPr defaultColWidth="9.140625" defaultRowHeight="12.75"/>
  <cols>
    <col min="1" max="1" width="6.85546875" style="43" customWidth="1"/>
    <col min="2" max="2" width="32.7109375" style="44" customWidth="1"/>
    <col min="3" max="3" width="6.28515625" style="44" customWidth="1"/>
    <col min="4" max="4" width="9.7109375" style="45" bestFit="1" customWidth="1"/>
    <col min="5" max="5" width="10" style="46" bestFit="1" customWidth="1"/>
    <col min="6" max="6" width="15.28515625" style="46" bestFit="1" customWidth="1"/>
    <col min="7" max="8" width="9.140625" style="36"/>
    <col min="9" max="9" width="10.7109375" style="36" bestFit="1" customWidth="1"/>
    <col min="10" max="10" width="9.140625" style="36"/>
    <col min="11" max="11" width="10" style="36" bestFit="1" customWidth="1"/>
    <col min="12" max="16384" width="9.140625" style="36"/>
  </cols>
  <sheetData>
    <row r="1" spans="1:6" ht="21">
      <c r="A1" s="166" t="s">
        <v>585</v>
      </c>
      <c r="B1" s="167"/>
      <c r="C1" s="167"/>
      <c r="D1" s="167"/>
      <c r="E1" s="167"/>
      <c r="F1" s="167"/>
    </row>
    <row r="2" spans="1:6" ht="25.5">
      <c r="A2" s="66" t="s">
        <v>0</v>
      </c>
      <c r="B2" s="66" t="s">
        <v>579</v>
      </c>
      <c r="C2" s="66" t="s">
        <v>55</v>
      </c>
      <c r="D2" s="66" t="s">
        <v>570</v>
      </c>
      <c r="E2" s="66" t="s">
        <v>575</v>
      </c>
      <c r="F2" s="66" t="s">
        <v>574</v>
      </c>
    </row>
    <row r="3" spans="1:6" ht="15">
      <c r="A3" s="171" t="s">
        <v>532</v>
      </c>
      <c r="B3" s="172"/>
      <c r="C3" s="172"/>
      <c r="D3" s="172"/>
      <c r="E3" s="174"/>
      <c r="F3" s="83">
        <f>+F277</f>
        <v>299444.98001386272</v>
      </c>
    </row>
    <row r="4" spans="1:6" s="8" customFormat="1">
      <c r="A4" s="26">
        <v>1</v>
      </c>
      <c r="B4" s="3" t="s">
        <v>141</v>
      </c>
      <c r="C4" s="4"/>
      <c r="D4" s="5"/>
      <c r="E4" s="6"/>
      <c r="F4" s="6"/>
    </row>
    <row r="5" spans="1:6" s="8" customFormat="1" ht="25.5">
      <c r="A5" s="51" t="s">
        <v>6</v>
      </c>
      <c r="B5" s="23" t="s">
        <v>303</v>
      </c>
      <c r="C5" s="52" t="s">
        <v>135</v>
      </c>
      <c r="D5" s="53" t="s">
        <v>56</v>
      </c>
      <c r="E5" s="54">
        <v>224.25</v>
      </c>
      <c r="F5" s="54">
        <f>+D5*E5</f>
        <v>1345.5</v>
      </c>
    </row>
    <row r="6" spans="1:6" s="8" customFormat="1" ht="25.5">
      <c r="A6" s="51" t="s">
        <v>5</v>
      </c>
      <c r="B6" s="23" t="s">
        <v>304</v>
      </c>
      <c r="C6" s="52" t="s">
        <v>305</v>
      </c>
      <c r="D6" s="53" t="s">
        <v>57</v>
      </c>
      <c r="E6" s="54">
        <v>3090.96</v>
      </c>
      <c r="F6" s="54">
        <f t="shared" ref="F6:F8" si="0">+D6*E6</f>
        <v>3090.96</v>
      </c>
    </row>
    <row r="7" spans="1:6" s="8" customFormat="1" ht="25.5">
      <c r="A7" s="51" t="s">
        <v>7</v>
      </c>
      <c r="B7" s="23" t="s">
        <v>306</v>
      </c>
      <c r="C7" s="52" t="s">
        <v>135</v>
      </c>
      <c r="D7" s="53">
        <v>727.28</v>
      </c>
      <c r="E7" s="54">
        <v>12.48</v>
      </c>
      <c r="F7" s="54">
        <f t="shared" si="0"/>
        <v>9076.4544000000005</v>
      </c>
    </row>
    <row r="8" spans="1:6" s="8" customFormat="1" ht="25.5">
      <c r="A8" s="51" t="s">
        <v>8</v>
      </c>
      <c r="B8" s="23" t="s">
        <v>307</v>
      </c>
      <c r="C8" s="52" t="s">
        <v>305</v>
      </c>
      <c r="D8" s="53" t="s">
        <v>57</v>
      </c>
      <c r="E8" s="54">
        <v>1559.37</v>
      </c>
      <c r="F8" s="54">
        <f t="shared" si="0"/>
        <v>1559.37</v>
      </c>
    </row>
    <row r="9" spans="1:6" s="8" customFormat="1" ht="15">
      <c r="A9" s="175" t="s">
        <v>512</v>
      </c>
      <c r="B9" s="176"/>
      <c r="C9" s="176"/>
      <c r="D9" s="176"/>
      <c r="E9" s="170"/>
      <c r="F9" s="56">
        <f>SUM(F5:F8)</f>
        <v>15072.2844</v>
      </c>
    </row>
    <row r="10" spans="1:6" s="8" customFormat="1">
      <c r="A10" s="26">
        <v>2</v>
      </c>
      <c r="B10" s="1" t="s">
        <v>142</v>
      </c>
      <c r="C10" s="4"/>
      <c r="D10" s="5"/>
      <c r="E10" s="6"/>
      <c r="F10" s="6"/>
    </row>
    <row r="11" spans="1:6" s="8" customFormat="1" ht="38.25">
      <c r="A11" s="51" t="s">
        <v>9</v>
      </c>
      <c r="B11" s="18" t="s">
        <v>457</v>
      </c>
      <c r="C11" s="52" t="s">
        <v>308</v>
      </c>
      <c r="D11" s="53">
        <v>120.24</v>
      </c>
      <c r="E11" s="54">
        <v>22.7</v>
      </c>
      <c r="F11" s="54">
        <f t="shared" ref="F11:F14" si="1">+D11*E11</f>
        <v>2729.4479999999999</v>
      </c>
    </row>
    <row r="12" spans="1:6" s="8" customFormat="1">
      <c r="A12" s="51" t="s">
        <v>10</v>
      </c>
      <c r="B12" s="23" t="s">
        <v>309</v>
      </c>
      <c r="C12" s="52" t="s">
        <v>135</v>
      </c>
      <c r="D12" s="53">
        <v>148.82</v>
      </c>
      <c r="E12" s="54">
        <v>11.86</v>
      </c>
      <c r="F12" s="54">
        <f t="shared" si="1"/>
        <v>1765.0051999999998</v>
      </c>
    </row>
    <row r="13" spans="1:6" s="8" customFormat="1" ht="51">
      <c r="A13" s="51" t="s">
        <v>11</v>
      </c>
      <c r="B13" s="18" t="s">
        <v>458</v>
      </c>
      <c r="C13" s="52" t="s">
        <v>308</v>
      </c>
      <c r="D13" s="53">
        <v>62.48</v>
      </c>
      <c r="E13" s="54">
        <v>33.35</v>
      </c>
      <c r="F13" s="54">
        <f t="shared" si="1"/>
        <v>2083.7080000000001</v>
      </c>
    </row>
    <row r="14" spans="1:6" s="8" customFormat="1" ht="25.5">
      <c r="A14" s="51" t="s">
        <v>12</v>
      </c>
      <c r="B14" s="23" t="s">
        <v>310</v>
      </c>
      <c r="C14" s="52" t="s">
        <v>308</v>
      </c>
      <c r="D14" s="53">
        <v>124.5</v>
      </c>
      <c r="E14" s="54">
        <v>27.46</v>
      </c>
      <c r="F14" s="54">
        <f t="shared" si="1"/>
        <v>3418.77</v>
      </c>
    </row>
    <row r="15" spans="1:6" s="8" customFormat="1" ht="12.75" customHeight="1">
      <c r="A15" s="175" t="s">
        <v>513</v>
      </c>
      <c r="B15" s="176"/>
      <c r="C15" s="176"/>
      <c r="D15" s="176"/>
      <c r="E15" s="177"/>
      <c r="F15" s="56">
        <f>SUM(F11:F14)</f>
        <v>9996.9312000000009</v>
      </c>
    </row>
    <row r="16" spans="1:6" s="8" customFormat="1" ht="12.75" customHeight="1">
      <c r="A16" s="27">
        <v>3</v>
      </c>
      <c r="B16" s="1" t="s">
        <v>58</v>
      </c>
      <c r="C16" s="4"/>
      <c r="D16" s="5"/>
      <c r="E16" s="6"/>
      <c r="F16" s="6"/>
    </row>
    <row r="17" spans="1:46" s="8" customFormat="1">
      <c r="A17" s="57" t="s">
        <v>13</v>
      </c>
      <c r="B17" s="55" t="s">
        <v>311</v>
      </c>
      <c r="C17" s="55"/>
      <c r="D17" s="55"/>
      <c r="E17" s="55"/>
      <c r="F17" s="55"/>
    </row>
    <row r="18" spans="1:46" s="8" customFormat="1" ht="38.25">
      <c r="A18" s="58" t="s">
        <v>144</v>
      </c>
      <c r="B18" s="18" t="s">
        <v>459</v>
      </c>
      <c r="C18" s="52" t="s">
        <v>135</v>
      </c>
      <c r="D18" s="53">
        <v>239.89</v>
      </c>
      <c r="E18" s="54">
        <v>36.619999999999997</v>
      </c>
      <c r="F18" s="54">
        <f t="shared" ref="F18:F20" si="2">+D18*E18</f>
        <v>8784.7717999999986</v>
      </c>
    </row>
    <row r="19" spans="1:46" s="8" customFormat="1" ht="63.75">
      <c r="A19" s="58" t="s">
        <v>145</v>
      </c>
      <c r="B19" s="23" t="s">
        <v>312</v>
      </c>
      <c r="C19" s="59" t="s">
        <v>308</v>
      </c>
      <c r="D19" s="53">
        <v>75.19</v>
      </c>
      <c r="E19" s="54">
        <v>1349.85</v>
      </c>
      <c r="F19" s="54">
        <f t="shared" si="2"/>
        <v>101495.22149999999</v>
      </c>
    </row>
    <row r="20" spans="1:46" s="8" customFormat="1" ht="38.25">
      <c r="A20" s="58" t="s">
        <v>533</v>
      </c>
      <c r="B20" s="23" t="s">
        <v>534</v>
      </c>
      <c r="C20" s="59" t="s">
        <v>317</v>
      </c>
      <c r="D20" s="53">
        <v>378</v>
      </c>
      <c r="E20" s="87">
        <f>12856.01/378</f>
        <v>34.010608465608463</v>
      </c>
      <c r="F20" s="54">
        <f t="shared" si="2"/>
        <v>12856.009999999998</v>
      </c>
    </row>
    <row r="21" spans="1:46" s="8" customFormat="1">
      <c r="A21" s="57" t="s">
        <v>14</v>
      </c>
      <c r="B21" s="55" t="s">
        <v>313</v>
      </c>
      <c r="C21" s="55"/>
      <c r="D21" s="20"/>
      <c r="E21" s="54"/>
      <c r="F21" s="54"/>
    </row>
    <row r="22" spans="1:46" s="8" customFormat="1" ht="76.5">
      <c r="A22" s="58" t="s">
        <v>146</v>
      </c>
      <c r="B22" s="18" t="s">
        <v>460</v>
      </c>
      <c r="C22" s="59" t="s">
        <v>308</v>
      </c>
      <c r="D22" s="53">
        <v>17.07</v>
      </c>
      <c r="E22" s="54">
        <v>1349.85</v>
      </c>
      <c r="F22" s="54">
        <f t="shared" ref="F22" si="3">+D22*E22</f>
        <v>23041.9395</v>
      </c>
    </row>
    <row r="23" spans="1:46" s="8" customFormat="1" ht="15">
      <c r="A23" s="168" t="s">
        <v>514</v>
      </c>
      <c r="B23" s="169"/>
      <c r="C23" s="169"/>
      <c r="D23" s="169"/>
      <c r="E23" s="170"/>
      <c r="F23" s="56">
        <f>SUM(F18:F22)</f>
        <v>146177.94279999999</v>
      </c>
    </row>
    <row r="24" spans="1:46" s="8" customFormat="1">
      <c r="A24" s="26" t="s">
        <v>1</v>
      </c>
      <c r="B24" s="1" t="s">
        <v>143</v>
      </c>
      <c r="C24" s="4"/>
      <c r="D24" s="5"/>
      <c r="E24" s="6"/>
      <c r="F24" s="6"/>
    </row>
    <row r="25" spans="1:46" s="8" customFormat="1">
      <c r="A25" s="57" t="s">
        <v>2</v>
      </c>
      <c r="B25" s="55" t="s">
        <v>314</v>
      </c>
      <c r="C25" s="55"/>
      <c r="D25" s="55"/>
      <c r="E25" s="55"/>
      <c r="F25" s="55"/>
    </row>
    <row r="26" spans="1:46" s="8" customFormat="1" ht="51">
      <c r="A26" s="58" t="s">
        <v>147</v>
      </c>
      <c r="B26" s="23" t="s">
        <v>528</v>
      </c>
      <c r="C26" s="52" t="s">
        <v>308</v>
      </c>
      <c r="D26" s="53">
        <v>11.8</v>
      </c>
      <c r="E26" s="53">
        <v>1349.85</v>
      </c>
      <c r="F26" s="54">
        <f t="shared" ref="F26:F28" si="4">+D26*E26</f>
        <v>15928.23</v>
      </c>
    </row>
    <row r="27" spans="1:46" s="8" customFormat="1" ht="51">
      <c r="A27" s="58" t="s">
        <v>148</v>
      </c>
      <c r="B27" s="23" t="s">
        <v>529</v>
      </c>
      <c r="C27" s="52" t="s">
        <v>308</v>
      </c>
      <c r="D27" s="53">
        <v>10.25</v>
      </c>
      <c r="E27" s="53">
        <v>1295.98</v>
      </c>
      <c r="F27" s="54">
        <f t="shared" si="4"/>
        <v>13283.795</v>
      </c>
    </row>
    <row r="28" spans="1:46" s="8" customFormat="1" ht="38.25">
      <c r="A28" s="58" t="s">
        <v>149</v>
      </c>
      <c r="B28" s="23" t="s">
        <v>530</v>
      </c>
      <c r="C28" s="52" t="s">
        <v>135</v>
      </c>
      <c r="D28" s="53">
        <v>390.3</v>
      </c>
      <c r="E28" s="53">
        <v>116.99</v>
      </c>
      <c r="F28" s="54">
        <f t="shared" si="4"/>
        <v>45661.197</v>
      </c>
    </row>
    <row r="29" spans="1:46" s="8" customFormat="1" ht="15">
      <c r="A29" s="168" t="s">
        <v>515</v>
      </c>
      <c r="B29" s="169"/>
      <c r="C29" s="169"/>
      <c r="D29" s="169"/>
      <c r="E29" s="170"/>
      <c r="F29" s="56">
        <f>SUM(F26:F28)</f>
        <v>74873.222000000009</v>
      </c>
    </row>
    <row r="30" spans="1:46" s="9" customFormat="1">
      <c r="A30" s="26">
        <v>5</v>
      </c>
      <c r="B30" s="1" t="s">
        <v>59</v>
      </c>
      <c r="C30" s="1"/>
      <c r="D30" s="47"/>
      <c r="E30" s="48"/>
      <c r="F30" s="48"/>
    </row>
    <row r="31" spans="1:46" s="15" customFormat="1" ht="25.5">
      <c r="A31" s="57" t="s">
        <v>25</v>
      </c>
      <c r="B31" s="55" t="s">
        <v>315</v>
      </c>
      <c r="C31" s="55"/>
      <c r="D31" s="20"/>
      <c r="E31" s="20"/>
      <c r="F31" s="2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10" customFormat="1" ht="25.5">
      <c r="A32" s="58" t="s">
        <v>150</v>
      </c>
      <c r="B32" s="23" t="s">
        <v>316</v>
      </c>
      <c r="C32" s="52" t="s">
        <v>317</v>
      </c>
      <c r="D32" s="53">
        <v>0</v>
      </c>
      <c r="E32" s="53">
        <v>14.54</v>
      </c>
      <c r="F32" s="54">
        <f t="shared" ref="F32:F36" si="5">+D32*E32</f>
        <v>0</v>
      </c>
    </row>
    <row r="33" spans="1:46" s="11" customFormat="1" ht="25.5">
      <c r="A33" s="58" t="s">
        <v>151</v>
      </c>
      <c r="B33" s="23" t="s">
        <v>318</v>
      </c>
      <c r="C33" s="52" t="s">
        <v>317</v>
      </c>
      <c r="D33" s="53">
        <v>0</v>
      </c>
      <c r="E33" s="53">
        <v>22.2</v>
      </c>
      <c r="F33" s="54">
        <f t="shared" si="5"/>
        <v>0</v>
      </c>
    </row>
    <row r="34" spans="1:46" s="15" customFormat="1" ht="25.5">
      <c r="A34" s="58" t="s">
        <v>152</v>
      </c>
      <c r="B34" s="23" t="s">
        <v>319</v>
      </c>
      <c r="C34" s="52" t="s">
        <v>317</v>
      </c>
      <c r="D34" s="53">
        <v>0</v>
      </c>
      <c r="E34" s="53">
        <v>17.88</v>
      </c>
      <c r="F34" s="54">
        <f t="shared" si="5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46" s="10" customFormat="1" ht="25.5">
      <c r="A35" s="58" t="s">
        <v>153</v>
      </c>
      <c r="B35" s="23" t="s">
        <v>320</v>
      </c>
      <c r="C35" s="52" t="s">
        <v>317</v>
      </c>
      <c r="D35" s="53">
        <v>0</v>
      </c>
      <c r="E35" s="53">
        <v>16.09</v>
      </c>
      <c r="F35" s="54">
        <f t="shared" si="5"/>
        <v>0</v>
      </c>
    </row>
    <row r="36" spans="1:46" s="11" customFormat="1" ht="25.5">
      <c r="A36" s="58" t="s">
        <v>154</v>
      </c>
      <c r="B36" s="23" t="s">
        <v>321</v>
      </c>
      <c r="C36" s="52" t="s">
        <v>317</v>
      </c>
      <c r="D36" s="53">
        <v>0</v>
      </c>
      <c r="E36" s="53">
        <v>11.67</v>
      </c>
      <c r="F36" s="54">
        <f t="shared" si="5"/>
        <v>0</v>
      </c>
    </row>
    <row r="37" spans="1:46" s="15" customFormat="1" ht="25.5">
      <c r="A37" s="57" t="s">
        <v>60</v>
      </c>
      <c r="B37" s="55" t="s">
        <v>322</v>
      </c>
      <c r="C37" s="55"/>
      <c r="D37" s="20"/>
      <c r="E37" s="53"/>
      <c r="F37" s="54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</row>
    <row r="38" spans="1:46" s="10" customFormat="1" ht="38.25">
      <c r="A38" s="58" t="s">
        <v>155</v>
      </c>
      <c r="B38" s="18" t="s">
        <v>461</v>
      </c>
      <c r="C38" s="52" t="s">
        <v>305</v>
      </c>
      <c r="D38" s="53" t="s">
        <v>572</v>
      </c>
      <c r="E38" s="53">
        <v>19.12</v>
      </c>
      <c r="F38" s="54">
        <f t="shared" ref="F38:F40" si="6">+D38*E38</f>
        <v>0</v>
      </c>
    </row>
    <row r="39" spans="1:46" s="11" customFormat="1" ht="38.25">
      <c r="A39" s="58" t="s">
        <v>156</v>
      </c>
      <c r="B39" s="18" t="s">
        <v>462</v>
      </c>
      <c r="C39" s="52" t="s">
        <v>305</v>
      </c>
      <c r="D39" s="53" t="s">
        <v>572</v>
      </c>
      <c r="E39" s="53">
        <v>11.52</v>
      </c>
      <c r="F39" s="54">
        <f t="shared" si="6"/>
        <v>0</v>
      </c>
    </row>
    <row r="40" spans="1:46" s="15" customFormat="1" ht="38.25">
      <c r="A40" s="58" t="s">
        <v>157</v>
      </c>
      <c r="B40" s="18" t="s">
        <v>463</v>
      </c>
      <c r="C40" s="52" t="s">
        <v>305</v>
      </c>
      <c r="D40" s="53" t="s">
        <v>572</v>
      </c>
      <c r="E40" s="53">
        <v>9.82</v>
      </c>
      <c r="F40" s="54">
        <f t="shared" si="6"/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</row>
    <row r="41" spans="1:46" s="10" customFormat="1">
      <c r="A41" s="57" t="s">
        <v>63</v>
      </c>
      <c r="B41" s="55" t="s">
        <v>323</v>
      </c>
      <c r="C41" s="55"/>
      <c r="D41" s="20"/>
      <c r="E41" s="54"/>
      <c r="F41" s="54"/>
    </row>
    <row r="42" spans="1:46" s="11" customFormat="1" ht="25.5">
      <c r="A42" s="58" t="s">
        <v>158</v>
      </c>
      <c r="B42" s="23" t="s">
        <v>324</v>
      </c>
      <c r="C42" s="52" t="s">
        <v>305</v>
      </c>
      <c r="D42" s="53" t="s">
        <v>572</v>
      </c>
      <c r="E42" s="53">
        <v>99.23</v>
      </c>
      <c r="F42" s="54">
        <f t="shared" ref="F42:F44" si="7">+D42*E42</f>
        <v>0</v>
      </c>
    </row>
    <row r="43" spans="1:46" s="15" customFormat="1">
      <c r="A43" s="58" t="s">
        <v>159</v>
      </c>
      <c r="B43" s="23" t="s">
        <v>325</v>
      </c>
      <c r="C43" s="52" t="s">
        <v>305</v>
      </c>
      <c r="D43" s="53" t="s">
        <v>572</v>
      </c>
      <c r="E43" s="53">
        <v>110.78</v>
      </c>
      <c r="F43" s="54">
        <f t="shared" si="7"/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</row>
    <row r="44" spans="1:46" s="10" customFormat="1" ht="25.5">
      <c r="A44" s="58" t="s">
        <v>160</v>
      </c>
      <c r="B44" s="23" t="s">
        <v>326</v>
      </c>
      <c r="C44" s="52" t="s">
        <v>305</v>
      </c>
      <c r="D44" s="53" t="s">
        <v>572</v>
      </c>
      <c r="E44" s="53">
        <v>257.63</v>
      </c>
      <c r="F44" s="54">
        <f t="shared" si="7"/>
        <v>0</v>
      </c>
    </row>
    <row r="45" spans="1:46" s="11" customFormat="1" ht="25.5">
      <c r="A45" s="57" t="s">
        <v>65</v>
      </c>
      <c r="B45" s="55" t="s">
        <v>327</v>
      </c>
      <c r="C45" s="55"/>
      <c r="D45" s="20"/>
      <c r="E45" s="53"/>
      <c r="F45" s="54"/>
    </row>
    <row r="46" spans="1:46" s="15" customFormat="1" ht="25.5">
      <c r="A46" s="58" t="s">
        <v>161</v>
      </c>
      <c r="B46" s="23" t="s">
        <v>328</v>
      </c>
      <c r="C46" s="52" t="s">
        <v>305</v>
      </c>
      <c r="D46" s="53" t="s">
        <v>572</v>
      </c>
      <c r="E46" s="53">
        <v>71.25</v>
      </c>
      <c r="F46" s="54">
        <f t="shared" ref="F46:F48" si="8">+D46*E46</f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</row>
    <row r="47" spans="1:46" s="10" customFormat="1" ht="25.5">
      <c r="A47" s="58" t="s">
        <v>162</v>
      </c>
      <c r="B47" s="23" t="s">
        <v>329</v>
      </c>
      <c r="C47" s="52" t="s">
        <v>305</v>
      </c>
      <c r="D47" s="53" t="s">
        <v>572</v>
      </c>
      <c r="E47" s="53">
        <v>72.349999999999994</v>
      </c>
      <c r="F47" s="54">
        <f t="shared" si="8"/>
        <v>0</v>
      </c>
    </row>
    <row r="48" spans="1:46" s="11" customFormat="1" ht="25.5">
      <c r="A48" s="58" t="s">
        <v>163</v>
      </c>
      <c r="B48" s="23" t="s">
        <v>330</v>
      </c>
      <c r="C48" s="52" t="s">
        <v>305</v>
      </c>
      <c r="D48" s="53" t="s">
        <v>572</v>
      </c>
      <c r="E48" s="53">
        <v>86.52</v>
      </c>
      <c r="F48" s="54">
        <f t="shared" si="8"/>
        <v>0</v>
      </c>
    </row>
    <row r="49" spans="1:46" s="15" customFormat="1" ht="25.5">
      <c r="A49" s="70" t="s">
        <v>66</v>
      </c>
      <c r="B49" s="71" t="s">
        <v>331</v>
      </c>
      <c r="C49" s="71"/>
      <c r="D49" s="19"/>
      <c r="E49" s="72"/>
      <c r="F49" s="7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</row>
    <row r="50" spans="1:46" s="10" customFormat="1" ht="25.5">
      <c r="A50" s="74" t="s">
        <v>164</v>
      </c>
      <c r="B50" s="30" t="s">
        <v>332</v>
      </c>
      <c r="C50" s="75" t="s">
        <v>305</v>
      </c>
      <c r="D50" s="72" t="s">
        <v>572</v>
      </c>
      <c r="E50" s="72">
        <v>87.14</v>
      </c>
      <c r="F50" s="54">
        <f t="shared" ref="F50" si="9">+D50*E50</f>
        <v>0</v>
      </c>
    </row>
    <row r="51" spans="1:46" s="11" customFormat="1">
      <c r="A51" s="70" t="s">
        <v>67</v>
      </c>
      <c r="B51" s="71" t="s">
        <v>333</v>
      </c>
      <c r="C51" s="71"/>
      <c r="D51" s="19"/>
      <c r="E51" s="72"/>
      <c r="F51" s="73"/>
    </row>
    <row r="52" spans="1:46" s="15" customFormat="1" ht="63.75">
      <c r="A52" s="74" t="s">
        <v>165</v>
      </c>
      <c r="B52" s="76" t="s">
        <v>464</v>
      </c>
      <c r="C52" s="75" t="s">
        <v>305</v>
      </c>
      <c r="D52" s="72" t="s">
        <v>572</v>
      </c>
      <c r="E52" s="72">
        <v>32111.31</v>
      </c>
      <c r="F52" s="54">
        <f t="shared" ref="F52:F59" si="10">+D52*E52</f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s="10" customFormat="1" ht="63.75">
      <c r="A53" s="74" t="s">
        <v>166</v>
      </c>
      <c r="B53" s="76" t="s">
        <v>465</v>
      </c>
      <c r="C53" s="75" t="s">
        <v>305</v>
      </c>
      <c r="D53" s="72" t="s">
        <v>572</v>
      </c>
      <c r="E53" s="72">
        <v>74.489999999999995</v>
      </c>
      <c r="F53" s="54">
        <f t="shared" si="10"/>
        <v>0</v>
      </c>
    </row>
    <row r="54" spans="1:46" s="11" customFormat="1" ht="25.5">
      <c r="A54" s="74" t="s">
        <v>167</v>
      </c>
      <c r="B54" s="30" t="s">
        <v>334</v>
      </c>
      <c r="C54" s="75" t="s">
        <v>305</v>
      </c>
      <c r="D54" s="72" t="s">
        <v>572</v>
      </c>
      <c r="E54" s="72">
        <v>74.489999999999995</v>
      </c>
      <c r="F54" s="54">
        <f t="shared" si="10"/>
        <v>0</v>
      </c>
    </row>
    <row r="55" spans="1:46" s="15" customFormat="1">
      <c r="A55" s="70" t="s">
        <v>69</v>
      </c>
      <c r="B55" s="71" t="s">
        <v>537</v>
      </c>
      <c r="C55" s="71"/>
      <c r="D55" s="19"/>
      <c r="E55" s="72"/>
      <c r="F55" s="54">
        <f t="shared" si="10"/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</row>
    <row r="56" spans="1:46" s="10" customFormat="1" ht="25.5">
      <c r="A56" s="74" t="s">
        <v>168</v>
      </c>
      <c r="B56" s="30" t="s">
        <v>335</v>
      </c>
      <c r="C56" s="75" t="s">
        <v>317</v>
      </c>
      <c r="D56" s="72" t="s">
        <v>572</v>
      </c>
      <c r="E56" s="72">
        <v>17.559999999999999</v>
      </c>
      <c r="F56" s="54">
        <f t="shared" si="10"/>
        <v>0</v>
      </c>
    </row>
    <row r="57" spans="1:46" s="11" customFormat="1" ht="25.5">
      <c r="A57" s="74" t="s">
        <v>169</v>
      </c>
      <c r="B57" s="30" t="s">
        <v>336</v>
      </c>
      <c r="C57" s="75" t="s">
        <v>317</v>
      </c>
      <c r="D57" s="72" t="s">
        <v>572</v>
      </c>
      <c r="E57" s="72">
        <v>24.12</v>
      </c>
      <c r="F57" s="54">
        <f t="shared" si="10"/>
        <v>0</v>
      </c>
    </row>
    <row r="58" spans="1:46" s="15" customFormat="1" ht="25.5">
      <c r="A58" s="74" t="s">
        <v>170</v>
      </c>
      <c r="B58" s="30" t="s">
        <v>337</v>
      </c>
      <c r="C58" s="75" t="s">
        <v>317</v>
      </c>
      <c r="D58" s="72" t="s">
        <v>572</v>
      </c>
      <c r="E58" s="72">
        <v>32.81</v>
      </c>
      <c r="F58" s="54">
        <f t="shared" si="10"/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</row>
    <row r="59" spans="1:46" s="10" customFormat="1" ht="25.5">
      <c r="A59" s="74" t="s">
        <v>171</v>
      </c>
      <c r="B59" s="30" t="s">
        <v>338</v>
      </c>
      <c r="C59" s="75" t="s">
        <v>317</v>
      </c>
      <c r="D59" s="72" t="s">
        <v>572</v>
      </c>
      <c r="E59" s="72">
        <v>35.17</v>
      </c>
      <c r="F59" s="54">
        <f t="shared" si="10"/>
        <v>0</v>
      </c>
    </row>
    <row r="60" spans="1:46" s="11" customFormat="1">
      <c r="A60" s="70" t="s">
        <v>74</v>
      </c>
      <c r="B60" s="71" t="s">
        <v>339</v>
      </c>
      <c r="C60" s="71"/>
      <c r="D60" s="19"/>
      <c r="E60" s="72"/>
      <c r="F60" s="73"/>
    </row>
    <row r="61" spans="1:46" s="15" customFormat="1" ht="38.25">
      <c r="A61" s="74" t="s">
        <v>172</v>
      </c>
      <c r="B61" s="76" t="s">
        <v>466</v>
      </c>
      <c r="C61" s="75" t="s">
        <v>305</v>
      </c>
      <c r="D61" s="72" t="s">
        <v>572</v>
      </c>
      <c r="E61" s="72">
        <v>30.57</v>
      </c>
      <c r="F61" s="54">
        <f t="shared" ref="F61:F81" si="11">+D61*E61</f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</row>
    <row r="62" spans="1:46" s="10" customFormat="1" ht="51">
      <c r="A62" s="74" t="s">
        <v>173</v>
      </c>
      <c r="B62" s="76" t="s">
        <v>467</v>
      </c>
      <c r="C62" s="75" t="s">
        <v>305</v>
      </c>
      <c r="D62" s="72" t="s">
        <v>572</v>
      </c>
      <c r="E62" s="72">
        <v>28.4</v>
      </c>
      <c r="F62" s="54">
        <f t="shared" si="11"/>
        <v>0</v>
      </c>
    </row>
    <row r="63" spans="1:46" s="11" customFormat="1" ht="25.5">
      <c r="A63" s="74" t="s">
        <v>174</v>
      </c>
      <c r="B63" s="30" t="s">
        <v>340</v>
      </c>
      <c r="C63" s="75" t="s">
        <v>305</v>
      </c>
      <c r="D63" s="72" t="s">
        <v>572</v>
      </c>
      <c r="E63" s="72">
        <v>66.31</v>
      </c>
      <c r="F63" s="54">
        <f t="shared" si="11"/>
        <v>0</v>
      </c>
    </row>
    <row r="64" spans="1:46" s="15" customFormat="1" ht="25.5">
      <c r="A64" s="74" t="s">
        <v>175</v>
      </c>
      <c r="B64" s="30" t="s">
        <v>341</v>
      </c>
      <c r="C64" s="75" t="s">
        <v>305</v>
      </c>
      <c r="D64" s="72" t="s">
        <v>572</v>
      </c>
      <c r="E64" s="72">
        <v>282.52</v>
      </c>
      <c r="F64" s="54">
        <f t="shared" si="11"/>
        <v>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</row>
    <row r="65" spans="1:46" s="10" customFormat="1" ht="25.5">
      <c r="A65" s="70" t="s">
        <v>76</v>
      </c>
      <c r="B65" s="71" t="s">
        <v>342</v>
      </c>
      <c r="C65" s="71"/>
      <c r="D65" s="19"/>
      <c r="E65" s="72"/>
      <c r="F65" s="73"/>
    </row>
    <row r="66" spans="1:46" s="11" customFormat="1" ht="63.75">
      <c r="A66" s="74" t="s">
        <v>176</v>
      </c>
      <c r="B66" s="76" t="s">
        <v>468</v>
      </c>
      <c r="C66" s="75" t="s">
        <v>305</v>
      </c>
      <c r="D66" s="72" t="s">
        <v>572</v>
      </c>
      <c r="E66" s="72">
        <v>350.01</v>
      </c>
      <c r="F66" s="54">
        <f t="shared" si="11"/>
        <v>0</v>
      </c>
    </row>
    <row r="67" spans="1:46" s="15" customFormat="1" ht="63.75">
      <c r="A67" s="74" t="s">
        <v>177</v>
      </c>
      <c r="B67" s="76" t="s">
        <v>469</v>
      </c>
      <c r="C67" s="77" t="s">
        <v>305</v>
      </c>
      <c r="D67" s="72" t="s">
        <v>572</v>
      </c>
      <c r="E67" s="72">
        <v>407.66</v>
      </c>
      <c r="F67" s="54">
        <f t="shared" si="11"/>
        <v>0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1:46" s="10" customFormat="1" ht="63.75">
      <c r="A68" s="74" t="s">
        <v>178</v>
      </c>
      <c r="B68" s="76" t="s">
        <v>470</v>
      </c>
      <c r="C68" s="75" t="s">
        <v>305</v>
      </c>
      <c r="D68" s="72" t="s">
        <v>572</v>
      </c>
      <c r="E68" s="72">
        <v>468.79</v>
      </c>
      <c r="F68" s="54">
        <f t="shared" si="11"/>
        <v>0</v>
      </c>
    </row>
    <row r="69" spans="1:46" s="11" customFormat="1" ht="63.75">
      <c r="A69" s="74" t="s">
        <v>179</v>
      </c>
      <c r="B69" s="30" t="s">
        <v>343</v>
      </c>
      <c r="C69" s="77" t="s">
        <v>305</v>
      </c>
      <c r="D69" s="72" t="s">
        <v>572</v>
      </c>
      <c r="E69" s="72">
        <v>244.54</v>
      </c>
      <c r="F69" s="54">
        <f t="shared" si="11"/>
        <v>0</v>
      </c>
    </row>
    <row r="70" spans="1:46" s="15" customFormat="1" ht="63.75">
      <c r="A70" s="74" t="s">
        <v>180</v>
      </c>
      <c r="B70" s="76" t="s">
        <v>471</v>
      </c>
      <c r="C70" s="75" t="s">
        <v>305</v>
      </c>
      <c r="D70" s="72" t="s">
        <v>572</v>
      </c>
      <c r="E70" s="72">
        <v>91.26</v>
      </c>
      <c r="F70" s="54">
        <f t="shared" si="11"/>
        <v>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</row>
    <row r="71" spans="1:46" s="10" customFormat="1" ht="63.75">
      <c r="A71" s="74" t="s">
        <v>181</v>
      </c>
      <c r="B71" s="76" t="s">
        <v>472</v>
      </c>
      <c r="C71" s="75" t="s">
        <v>305</v>
      </c>
      <c r="D71" s="72" t="s">
        <v>572</v>
      </c>
      <c r="E71" s="72">
        <v>291.11</v>
      </c>
      <c r="F71" s="54">
        <f t="shared" si="11"/>
        <v>0</v>
      </c>
    </row>
    <row r="72" spans="1:46" s="11" customFormat="1" ht="25.5">
      <c r="A72" s="74" t="s">
        <v>182</v>
      </c>
      <c r="B72" s="30" t="s">
        <v>344</v>
      </c>
      <c r="C72" s="75" t="s">
        <v>305</v>
      </c>
      <c r="D72" s="72" t="s">
        <v>572</v>
      </c>
      <c r="E72" s="72">
        <v>39.659999999999997</v>
      </c>
      <c r="F72" s="54">
        <f t="shared" si="11"/>
        <v>0</v>
      </c>
    </row>
    <row r="73" spans="1:46" s="15" customFormat="1" ht="25.5">
      <c r="A73" s="74" t="s">
        <v>183</v>
      </c>
      <c r="B73" s="30" t="s">
        <v>345</v>
      </c>
      <c r="C73" s="75" t="s">
        <v>305</v>
      </c>
      <c r="D73" s="72" t="s">
        <v>572</v>
      </c>
      <c r="E73" s="72">
        <v>29.03</v>
      </c>
      <c r="F73" s="54">
        <f t="shared" si="11"/>
        <v>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</row>
    <row r="74" spans="1:46" s="15" customFormat="1">
      <c r="A74" s="74" t="s">
        <v>184</v>
      </c>
      <c r="B74" s="30" t="s">
        <v>346</v>
      </c>
      <c r="C74" s="75" t="s">
        <v>305</v>
      </c>
      <c r="D74" s="72" t="s">
        <v>572</v>
      </c>
      <c r="E74" s="72">
        <v>151.97999999999999</v>
      </c>
      <c r="F74" s="54">
        <f t="shared" si="11"/>
        <v>0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s="10" customFormat="1">
      <c r="A75" s="70" t="s">
        <v>25</v>
      </c>
      <c r="B75" s="71" t="s">
        <v>347</v>
      </c>
      <c r="C75" s="71"/>
      <c r="D75" s="19"/>
      <c r="E75" s="72"/>
      <c r="F75" s="73"/>
    </row>
    <row r="76" spans="1:46" s="11" customFormat="1" ht="25.5">
      <c r="A76" s="74" t="s">
        <v>185</v>
      </c>
      <c r="B76" s="30" t="s">
        <v>348</v>
      </c>
      <c r="C76" s="75" t="s">
        <v>305</v>
      </c>
      <c r="D76" s="72" t="s">
        <v>572</v>
      </c>
      <c r="E76" s="72">
        <v>93.69</v>
      </c>
      <c r="F76" s="54">
        <f t="shared" si="11"/>
        <v>0</v>
      </c>
    </row>
    <row r="77" spans="1:46" s="15" customFormat="1">
      <c r="A77" s="74" t="s">
        <v>186</v>
      </c>
      <c r="B77" s="30" t="s">
        <v>349</v>
      </c>
      <c r="C77" s="75" t="s">
        <v>305</v>
      </c>
      <c r="D77" s="72" t="s">
        <v>572</v>
      </c>
      <c r="E77" s="72">
        <v>174.92</v>
      </c>
      <c r="F77" s="54">
        <f t="shared" si="11"/>
        <v>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</row>
    <row r="78" spans="1:46" s="10" customFormat="1" ht="25.5">
      <c r="A78" s="74" t="s">
        <v>187</v>
      </c>
      <c r="B78" s="30" t="s">
        <v>350</v>
      </c>
      <c r="C78" s="75" t="s">
        <v>305</v>
      </c>
      <c r="D78" s="72" t="s">
        <v>572</v>
      </c>
      <c r="E78" s="72">
        <v>32.770000000000003</v>
      </c>
      <c r="F78" s="54">
        <f t="shared" si="11"/>
        <v>0</v>
      </c>
    </row>
    <row r="79" spans="1:46" s="11" customFormat="1">
      <c r="A79" s="74" t="s">
        <v>188</v>
      </c>
      <c r="B79" s="30" t="s">
        <v>351</v>
      </c>
      <c r="C79" s="75" t="s">
        <v>305</v>
      </c>
      <c r="D79" s="72" t="s">
        <v>572</v>
      </c>
      <c r="E79" s="72">
        <v>80.91</v>
      </c>
      <c r="F79" s="54">
        <f t="shared" si="11"/>
        <v>0</v>
      </c>
    </row>
    <row r="80" spans="1:46" s="15" customFormat="1" ht="51">
      <c r="A80" s="74" t="s">
        <v>189</v>
      </c>
      <c r="B80" s="76" t="s">
        <v>473</v>
      </c>
      <c r="C80" s="75" t="s">
        <v>305</v>
      </c>
      <c r="D80" s="72" t="s">
        <v>572</v>
      </c>
      <c r="E80" s="72">
        <v>273.67</v>
      </c>
      <c r="F80" s="54">
        <f t="shared" si="11"/>
        <v>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s="10" customFormat="1" ht="51">
      <c r="A81" s="74" t="s">
        <v>190</v>
      </c>
      <c r="B81" s="76" t="s">
        <v>474</v>
      </c>
      <c r="C81" s="75" t="s">
        <v>305</v>
      </c>
      <c r="D81" s="72" t="s">
        <v>572</v>
      </c>
      <c r="E81" s="72">
        <v>339.95</v>
      </c>
      <c r="F81" s="54">
        <f t="shared" si="11"/>
        <v>0</v>
      </c>
    </row>
    <row r="82" spans="1:46" s="11" customFormat="1" ht="15">
      <c r="A82" s="168" t="s">
        <v>516</v>
      </c>
      <c r="B82" s="169"/>
      <c r="C82" s="169"/>
      <c r="D82" s="169"/>
      <c r="E82" s="170"/>
      <c r="F82" s="56">
        <f>SUM(F32:F81)</f>
        <v>0</v>
      </c>
    </row>
    <row r="83" spans="1:46" s="16" customFormat="1" ht="25.5">
      <c r="A83" s="28" t="s">
        <v>26</v>
      </c>
      <c r="B83" s="6" t="s">
        <v>81</v>
      </c>
      <c r="C83" s="6"/>
      <c r="D83" s="48"/>
      <c r="E83" s="48"/>
      <c r="F83" s="48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11" customFormat="1">
      <c r="A84" s="57" t="s">
        <v>15</v>
      </c>
      <c r="B84" s="55" t="s">
        <v>352</v>
      </c>
      <c r="C84" s="55"/>
      <c r="D84" s="20"/>
      <c r="E84" s="20"/>
      <c r="F84" s="20"/>
    </row>
    <row r="85" spans="1:46" s="11" customFormat="1" ht="25.5">
      <c r="A85" s="58" t="s">
        <v>191</v>
      </c>
      <c r="B85" s="23" t="s">
        <v>353</v>
      </c>
      <c r="C85" s="52" t="s">
        <v>317</v>
      </c>
      <c r="D85" s="53" t="s">
        <v>572</v>
      </c>
      <c r="E85" s="53">
        <v>15.86</v>
      </c>
      <c r="F85" s="54">
        <f t="shared" ref="F85:F86" si="12">+D85*E85</f>
        <v>0</v>
      </c>
    </row>
    <row r="86" spans="1:46" s="11" customFormat="1" ht="25.5">
      <c r="A86" s="58" t="s">
        <v>192</v>
      </c>
      <c r="B86" s="23" t="s">
        <v>354</v>
      </c>
      <c r="C86" s="52" t="s">
        <v>317</v>
      </c>
      <c r="D86" s="53" t="s">
        <v>572</v>
      </c>
      <c r="E86" s="53">
        <v>14.01</v>
      </c>
      <c r="F86" s="54">
        <f t="shared" si="12"/>
        <v>0</v>
      </c>
    </row>
    <row r="87" spans="1:46" s="11" customFormat="1">
      <c r="A87" s="57" t="s">
        <v>16</v>
      </c>
      <c r="B87" s="55" t="s">
        <v>355</v>
      </c>
      <c r="C87" s="55"/>
      <c r="D87" s="20"/>
      <c r="E87" s="53"/>
      <c r="F87" s="54"/>
    </row>
    <row r="88" spans="1:46" s="11" customFormat="1" ht="25.5">
      <c r="A88" s="58" t="s">
        <v>193</v>
      </c>
      <c r="B88" s="23" t="s">
        <v>356</v>
      </c>
      <c r="C88" s="52" t="s">
        <v>317</v>
      </c>
      <c r="D88" s="53" t="s">
        <v>572</v>
      </c>
      <c r="E88" s="53">
        <v>1.56</v>
      </c>
      <c r="F88" s="54">
        <f t="shared" ref="F88:F93" si="13">+D88*E88</f>
        <v>0</v>
      </c>
    </row>
    <row r="89" spans="1:46" s="11" customFormat="1" ht="25.5">
      <c r="A89" s="58" t="s">
        <v>194</v>
      </c>
      <c r="B89" s="23" t="s">
        <v>357</v>
      </c>
      <c r="C89" s="52" t="s">
        <v>317</v>
      </c>
      <c r="D89" s="53" t="s">
        <v>572</v>
      </c>
      <c r="E89" s="53">
        <v>2.2799999999999998</v>
      </c>
      <c r="F89" s="54">
        <f t="shared" si="13"/>
        <v>0</v>
      </c>
    </row>
    <row r="90" spans="1:46" s="11" customFormat="1" ht="25.5">
      <c r="A90" s="58" t="s">
        <v>195</v>
      </c>
      <c r="B90" s="23" t="s">
        <v>358</v>
      </c>
      <c r="C90" s="52" t="s">
        <v>317</v>
      </c>
      <c r="D90" s="53" t="s">
        <v>572</v>
      </c>
      <c r="E90" s="53">
        <v>4.08</v>
      </c>
      <c r="F90" s="54">
        <f t="shared" si="13"/>
        <v>0</v>
      </c>
    </row>
    <row r="91" spans="1:46" s="11" customFormat="1" ht="25.5">
      <c r="A91" s="58" t="s">
        <v>196</v>
      </c>
      <c r="B91" s="23" t="s">
        <v>359</v>
      </c>
      <c r="C91" s="52" t="s">
        <v>317</v>
      </c>
      <c r="D91" s="53" t="s">
        <v>572</v>
      </c>
      <c r="E91" s="53">
        <v>4.97</v>
      </c>
      <c r="F91" s="54">
        <f t="shared" si="13"/>
        <v>0</v>
      </c>
    </row>
    <row r="92" spans="1:46" s="11" customFormat="1" ht="25.5">
      <c r="A92" s="58" t="s">
        <v>197</v>
      </c>
      <c r="B92" s="23" t="s">
        <v>360</v>
      </c>
      <c r="C92" s="52" t="s">
        <v>317</v>
      </c>
      <c r="D92" s="53" t="s">
        <v>572</v>
      </c>
      <c r="E92" s="53">
        <v>7.1</v>
      </c>
      <c r="F92" s="54">
        <f t="shared" si="13"/>
        <v>0</v>
      </c>
    </row>
    <row r="93" spans="1:46" s="11" customFormat="1" ht="25.5">
      <c r="A93" s="58" t="s">
        <v>198</v>
      </c>
      <c r="B93" s="23" t="s">
        <v>361</v>
      </c>
      <c r="C93" s="52" t="s">
        <v>317</v>
      </c>
      <c r="D93" s="53" t="s">
        <v>572</v>
      </c>
      <c r="E93" s="53">
        <v>10.08</v>
      </c>
      <c r="F93" s="54">
        <f t="shared" si="13"/>
        <v>0</v>
      </c>
    </row>
    <row r="94" spans="1:46" s="11" customFormat="1">
      <c r="A94" s="57" t="s">
        <v>17</v>
      </c>
      <c r="B94" s="55" t="s">
        <v>362</v>
      </c>
      <c r="C94" s="55"/>
      <c r="D94" s="20"/>
      <c r="E94" s="54"/>
      <c r="F94" s="54"/>
    </row>
    <row r="95" spans="1:46" s="11" customFormat="1" ht="25.5">
      <c r="A95" s="58" t="s">
        <v>199</v>
      </c>
      <c r="B95" s="23" t="s">
        <v>363</v>
      </c>
      <c r="C95" s="52" t="s">
        <v>317</v>
      </c>
      <c r="D95" s="53" t="s">
        <v>572</v>
      </c>
      <c r="E95" s="53">
        <v>9.06</v>
      </c>
      <c r="F95" s="54">
        <f t="shared" ref="F95:F100" si="14">+D95*E95</f>
        <v>0</v>
      </c>
    </row>
    <row r="96" spans="1:46" s="11" customFormat="1" ht="25.5">
      <c r="A96" s="58" t="s">
        <v>200</v>
      </c>
      <c r="B96" s="23" t="s">
        <v>364</v>
      </c>
      <c r="C96" s="52" t="s">
        <v>317</v>
      </c>
      <c r="D96" s="53" t="s">
        <v>572</v>
      </c>
      <c r="E96" s="53">
        <v>3.88</v>
      </c>
      <c r="F96" s="54">
        <f t="shared" si="14"/>
        <v>0</v>
      </c>
    </row>
    <row r="97" spans="1:6" s="11" customFormat="1">
      <c r="A97" s="57" t="s">
        <v>89</v>
      </c>
      <c r="B97" s="55" t="s">
        <v>365</v>
      </c>
      <c r="C97" s="55"/>
      <c r="D97" s="20"/>
      <c r="E97" s="53"/>
      <c r="F97" s="54">
        <f t="shared" si="14"/>
        <v>0</v>
      </c>
    </row>
    <row r="98" spans="1:6" s="11" customFormat="1">
      <c r="A98" s="58" t="s">
        <v>201</v>
      </c>
      <c r="B98" s="23" t="s">
        <v>366</v>
      </c>
      <c r="C98" s="52" t="s">
        <v>305</v>
      </c>
      <c r="D98" s="53" t="s">
        <v>572</v>
      </c>
      <c r="E98" s="53">
        <v>8.3699999999999992</v>
      </c>
      <c r="F98" s="54">
        <f t="shared" si="14"/>
        <v>0</v>
      </c>
    </row>
    <row r="99" spans="1:6" s="11" customFormat="1">
      <c r="A99" s="58" t="s">
        <v>202</v>
      </c>
      <c r="B99" s="23" t="s">
        <v>367</v>
      </c>
      <c r="C99" s="52" t="s">
        <v>305</v>
      </c>
      <c r="D99" s="53" t="s">
        <v>572</v>
      </c>
      <c r="E99" s="53">
        <v>17.36</v>
      </c>
      <c r="F99" s="54">
        <f t="shared" si="14"/>
        <v>0</v>
      </c>
    </row>
    <row r="100" spans="1:6" s="11" customFormat="1">
      <c r="A100" s="58" t="s">
        <v>203</v>
      </c>
      <c r="B100" s="23" t="s">
        <v>90</v>
      </c>
      <c r="C100" s="52" t="s">
        <v>305</v>
      </c>
      <c r="D100" s="53">
        <v>0</v>
      </c>
      <c r="E100" s="53">
        <v>23.03</v>
      </c>
      <c r="F100" s="54">
        <f t="shared" si="14"/>
        <v>0</v>
      </c>
    </row>
    <row r="101" spans="1:6" s="11" customFormat="1">
      <c r="A101" s="57" t="s">
        <v>91</v>
      </c>
      <c r="B101" s="55" t="s">
        <v>368</v>
      </c>
      <c r="C101" s="55"/>
      <c r="D101" s="20"/>
      <c r="E101" s="53"/>
      <c r="F101" s="54"/>
    </row>
    <row r="102" spans="1:6" s="11" customFormat="1" ht="25.5">
      <c r="A102" s="58" t="s">
        <v>204</v>
      </c>
      <c r="B102" s="23" t="s">
        <v>369</v>
      </c>
      <c r="C102" s="52" t="s">
        <v>305</v>
      </c>
      <c r="D102" s="53">
        <v>0</v>
      </c>
      <c r="E102" s="53">
        <v>14.67</v>
      </c>
      <c r="F102" s="54">
        <f t="shared" ref="F102" si="15">+D102*E102</f>
        <v>0</v>
      </c>
    </row>
    <row r="103" spans="1:6" s="11" customFormat="1">
      <c r="A103" s="57" t="s">
        <v>92</v>
      </c>
      <c r="B103" s="55" t="s">
        <v>370</v>
      </c>
      <c r="C103" s="55"/>
      <c r="D103" s="20"/>
      <c r="E103" s="53"/>
      <c r="F103" s="54"/>
    </row>
    <row r="104" spans="1:6" s="11" customFormat="1" ht="25.5">
      <c r="A104" s="58" t="s">
        <v>205</v>
      </c>
      <c r="B104" s="23" t="s">
        <v>371</v>
      </c>
      <c r="C104" s="52" t="s">
        <v>305</v>
      </c>
      <c r="D104" s="53">
        <v>0</v>
      </c>
      <c r="E104" s="53">
        <v>9.5500000000000007</v>
      </c>
      <c r="F104" s="54">
        <f t="shared" ref="F104:F105" si="16">+D104*E104</f>
        <v>0</v>
      </c>
    </row>
    <row r="105" spans="1:6" s="11" customFormat="1" ht="25.5">
      <c r="A105" s="58" t="s">
        <v>206</v>
      </c>
      <c r="B105" s="23" t="s">
        <v>93</v>
      </c>
      <c r="C105" s="52" t="s">
        <v>305</v>
      </c>
      <c r="D105" s="53">
        <v>0</v>
      </c>
      <c r="E105" s="53">
        <v>16.829999999999998</v>
      </c>
      <c r="F105" s="54">
        <f t="shared" si="16"/>
        <v>0</v>
      </c>
    </row>
    <row r="106" spans="1:6" s="11" customFormat="1">
      <c r="A106" s="57" t="s">
        <v>94</v>
      </c>
      <c r="B106" s="55" t="s">
        <v>372</v>
      </c>
      <c r="C106" s="55"/>
      <c r="D106" s="20"/>
      <c r="E106" s="53"/>
      <c r="F106" s="54"/>
    </row>
    <row r="107" spans="1:6" s="11" customFormat="1" ht="25.5">
      <c r="A107" s="58" t="s">
        <v>207</v>
      </c>
      <c r="B107" s="23" t="s">
        <v>373</v>
      </c>
      <c r="C107" s="52" t="s">
        <v>305</v>
      </c>
      <c r="D107" s="53">
        <v>0</v>
      </c>
      <c r="E107" s="53">
        <v>6.04</v>
      </c>
      <c r="F107" s="54">
        <f t="shared" ref="F107:F109" si="17">+D107*E107</f>
        <v>0</v>
      </c>
    </row>
    <row r="108" spans="1:6" s="11" customFormat="1" ht="25.5">
      <c r="A108" s="58" t="s">
        <v>208</v>
      </c>
      <c r="B108" s="23" t="s">
        <v>374</v>
      </c>
      <c r="C108" s="52" t="s">
        <v>305</v>
      </c>
      <c r="D108" s="53">
        <v>0</v>
      </c>
      <c r="E108" s="53">
        <v>6.35</v>
      </c>
      <c r="F108" s="54">
        <f t="shared" si="17"/>
        <v>0</v>
      </c>
    </row>
    <row r="109" spans="1:6" s="11" customFormat="1" ht="25.5">
      <c r="A109" s="58" t="s">
        <v>209</v>
      </c>
      <c r="B109" s="23" t="s">
        <v>375</v>
      </c>
      <c r="C109" s="52" t="s">
        <v>305</v>
      </c>
      <c r="D109" s="53">
        <v>45</v>
      </c>
      <c r="E109" s="53">
        <v>9.65</v>
      </c>
      <c r="F109" s="54">
        <f t="shared" si="17"/>
        <v>434.25</v>
      </c>
    </row>
    <row r="110" spans="1:6" s="11" customFormat="1" ht="25.5">
      <c r="A110" s="57" t="s">
        <v>97</v>
      </c>
      <c r="B110" s="55" t="s">
        <v>376</v>
      </c>
      <c r="C110" s="55"/>
      <c r="D110" s="20"/>
      <c r="E110" s="53"/>
      <c r="F110" s="54"/>
    </row>
    <row r="111" spans="1:6" s="11" customFormat="1" ht="63.75">
      <c r="A111" s="58" t="s">
        <v>210</v>
      </c>
      <c r="B111" s="23" t="s">
        <v>377</v>
      </c>
      <c r="C111" s="59" t="s">
        <v>305</v>
      </c>
      <c r="D111" s="53">
        <v>0</v>
      </c>
      <c r="E111" s="53">
        <v>880.62</v>
      </c>
      <c r="F111" s="54">
        <f t="shared" ref="F111:F116" si="18">+D111*E111</f>
        <v>0</v>
      </c>
    </row>
    <row r="112" spans="1:6" s="11" customFormat="1" ht="25.5">
      <c r="A112" s="58" t="s">
        <v>211</v>
      </c>
      <c r="B112" s="23" t="s">
        <v>378</v>
      </c>
      <c r="C112" s="52" t="s">
        <v>305</v>
      </c>
      <c r="D112" s="53">
        <v>0</v>
      </c>
      <c r="E112" s="53">
        <v>69.56</v>
      </c>
      <c r="F112" s="54">
        <f t="shared" si="18"/>
        <v>0</v>
      </c>
    </row>
    <row r="113" spans="1:6" s="11" customFormat="1" ht="25.5">
      <c r="A113" s="58" t="s">
        <v>212</v>
      </c>
      <c r="B113" s="23" t="s">
        <v>379</v>
      </c>
      <c r="C113" s="52" t="s">
        <v>305</v>
      </c>
      <c r="D113" s="53">
        <v>0</v>
      </c>
      <c r="E113" s="53">
        <v>8.2799999999999994</v>
      </c>
      <c r="F113" s="54">
        <f t="shared" si="18"/>
        <v>0</v>
      </c>
    </row>
    <row r="114" spans="1:6" s="11" customFormat="1" ht="25.5">
      <c r="A114" s="58" t="s">
        <v>213</v>
      </c>
      <c r="B114" s="23" t="s">
        <v>380</v>
      </c>
      <c r="C114" s="52" t="s">
        <v>305</v>
      </c>
      <c r="D114" s="53">
        <v>0</v>
      </c>
      <c r="E114" s="53">
        <v>8.34</v>
      </c>
      <c r="F114" s="54">
        <f t="shared" si="18"/>
        <v>0</v>
      </c>
    </row>
    <row r="115" spans="1:6" s="11" customFormat="1" ht="25.5">
      <c r="A115" s="58" t="s">
        <v>214</v>
      </c>
      <c r="B115" s="23" t="s">
        <v>381</v>
      </c>
      <c r="C115" s="52" t="s">
        <v>305</v>
      </c>
      <c r="D115" s="53">
        <v>0</v>
      </c>
      <c r="E115" s="53">
        <v>51.67</v>
      </c>
      <c r="F115" s="54">
        <f t="shared" si="18"/>
        <v>0</v>
      </c>
    </row>
    <row r="116" spans="1:6" s="11" customFormat="1" ht="25.5">
      <c r="A116" s="58" t="s">
        <v>215</v>
      </c>
      <c r="B116" s="23" t="s">
        <v>382</v>
      </c>
      <c r="C116" s="52" t="s">
        <v>305</v>
      </c>
      <c r="D116" s="53">
        <v>0</v>
      </c>
      <c r="E116" s="53">
        <v>51.67</v>
      </c>
      <c r="F116" s="54">
        <f t="shared" si="18"/>
        <v>0</v>
      </c>
    </row>
    <row r="117" spans="1:6" s="11" customFormat="1" ht="25.5">
      <c r="A117" s="57" t="s">
        <v>98</v>
      </c>
      <c r="B117" s="55" t="s">
        <v>383</v>
      </c>
      <c r="C117" s="55"/>
      <c r="D117" s="20"/>
      <c r="E117" s="53"/>
      <c r="F117" s="54"/>
    </row>
    <row r="118" spans="1:6" s="11" customFormat="1" ht="63.75">
      <c r="A118" s="58" t="s">
        <v>216</v>
      </c>
      <c r="B118" s="23" t="s">
        <v>384</v>
      </c>
      <c r="C118" s="59" t="s">
        <v>305</v>
      </c>
      <c r="D118" s="53">
        <v>0</v>
      </c>
      <c r="E118" s="53">
        <v>809.31</v>
      </c>
      <c r="F118" s="54">
        <f t="shared" ref="F118:F121" si="19">+D118*E118</f>
        <v>0</v>
      </c>
    </row>
    <row r="119" spans="1:6" s="11" customFormat="1" ht="25.5">
      <c r="A119" s="58" t="s">
        <v>217</v>
      </c>
      <c r="B119" s="23" t="s">
        <v>382</v>
      </c>
      <c r="C119" s="52" t="s">
        <v>305</v>
      </c>
      <c r="D119" s="53">
        <v>0</v>
      </c>
      <c r="E119" s="53">
        <v>51.67</v>
      </c>
      <c r="F119" s="54">
        <f t="shared" si="19"/>
        <v>0</v>
      </c>
    </row>
    <row r="120" spans="1:6" s="11" customFormat="1" ht="25.5">
      <c r="A120" s="58" t="s">
        <v>218</v>
      </c>
      <c r="B120" s="23" t="s">
        <v>379</v>
      </c>
      <c r="C120" s="52" t="s">
        <v>305</v>
      </c>
      <c r="D120" s="53">
        <v>0</v>
      </c>
      <c r="E120" s="53">
        <v>8.6</v>
      </c>
      <c r="F120" s="54">
        <f t="shared" si="19"/>
        <v>0</v>
      </c>
    </row>
    <row r="121" spans="1:6" s="11" customFormat="1" ht="25.5">
      <c r="A121" s="58" t="s">
        <v>219</v>
      </c>
      <c r="B121" s="23" t="s">
        <v>380</v>
      </c>
      <c r="C121" s="52" t="s">
        <v>305</v>
      </c>
      <c r="D121" s="53">
        <v>0</v>
      </c>
      <c r="E121" s="53">
        <v>8.6</v>
      </c>
      <c r="F121" s="54">
        <f t="shared" si="19"/>
        <v>0</v>
      </c>
    </row>
    <row r="122" spans="1:6" s="11" customFormat="1" ht="25.5">
      <c r="A122" s="57" t="s">
        <v>15</v>
      </c>
      <c r="B122" s="55" t="s">
        <v>385</v>
      </c>
      <c r="C122" s="55"/>
      <c r="D122" s="20"/>
      <c r="E122" s="53"/>
      <c r="F122" s="54"/>
    </row>
    <row r="123" spans="1:6" s="11" customFormat="1" ht="63.75">
      <c r="A123" s="58" t="s">
        <v>220</v>
      </c>
      <c r="B123" s="23" t="s">
        <v>384</v>
      </c>
      <c r="C123" s="59" t="s">
        <v>305</v>
      </c>
      <c r="D123" s="53">
        <v>0</v>
      </c>
      <c r="E123" s="53">
        <v>207.42</v>
      </c>
      <c r="F123" s="54">
        <f t="shared" ref="F123" si="20">+D123*E123</f>
        <v>0</v>
      </c>
    </row>
    <row r="124" spans="1:6" s="11" customFormat="1" ht="25.5">
      <c r="A124" s="58" t="s">
        <v>221</v>
      </c>
      <c r="B124" s="23" t="s">
        <v>381</v>
      </c>
      <c r="C124" s="52" t="s">
        <v>305</v>
      </c>
      <c r="D124" s="53">
        <v>0</v>
      </c>
      <c r="E124" s="53">
        <v>112.21</v>
      </c>
      <c r="F124" s="54">
        <f t="shared" ref="F124:F127" si="21">+D124*E124</f>
        <v>0</v>
      </c>
    </row>
    <row r="125" spans="1:6" s="11" customFormat="1" ht="25.5">
      <c r="A125" s="58" t="s">
        <v>222</v>
      </c>
      <c r="B125" s="23" t="s">
        <v>379</v>
      </c>
      <c r="C125" s="52" t="s">
        <v>305</v>
      </c>
      <c r="D125" s="53">
        <v>0</v>
      </c>
      <c r="E125" s="53">
        <v>87.84</v>
      </c>
      <c r="F125" s="54">
        <f t="shared" si="21"/>
        <v>0</v>
      </c>
    </row>
    <row r="126" spans="1:6" s="11" customFormat="1" ht="25.5">
      <c r="A126" s="58" t="s">
        <v>223</v>
      </c>
      <c r="B126" s="23" t="s">
        <v>380</v>
      </c>
      <c r="C126" s="52" t="s">
        <v>305</v>
      </c>
      <c r="D126" s="53">
        <v>0</v>
      </c>
      <c r="E126" s="53">
        <v>8.5399999999999991</v>
      </c>
      <c r="F126" s="54">
        <f t="shared" si="21"/>
        <v>0</v>
      </c>
    </row>
    <row r="127" spans="1:6" s="11" customFormat="1" ht="25.5">
      <c r="A127" s="58" t="s">
        <v>224</v>
      </c>
      <c r="B127" s="23" t="s">
        <v>386</v>
      </c>
      <c r="C127" s="52" t="s">
        <v>305</v>
      </c>
      <c r="D127" s="53">
        <v>0</v>
      </c>
      <c r="E127" s="53">
        <v>17.54</v>
      </c>
      <c r="F127" s="54">
        <f t="shared" si="21"/>
        <v>0</v>
      </c>
    </row>
    <row r="128" spans="1:6" s="11" customFormat="1">
      <c r="A128" s="57" t="s">
        <v>99</v>
      </c>
      <c r="B128" s="55" t="s">
        <v>387</v>
      </c>
      <c r="C128" s="55"/>
      <c r="D128" s="20"/>
      <c r="E128" s="53"/>
      <c r="F128" s="54"/>
    </row>
    <row r="129" spans="1:6" s="11" customFormat="1" ht="25.5">
      <c r="A129" s="58" t="s">
        <v>225</v>
      </c>
      <c r="B129" s="23" t="s">
        <v>388</v>
      </c>
      <c r="C129" s="52" t="s">
        <v>305</v>
      </c>
      <c r="D129" s="53">
        <v>0</v>
      </c>
      <c r="E129" s="53">
        <v>235.1</v>
      </c>
      <c r="F129" s="54">
        <f t="shared" ref="F129" si="22">+D129*E129</f>
        <v>0</v>
      </c>
    </row>
    <row r="130" spans="1:6" s="11" customFormat="1">
      <c r="A130" s="57" t="s">
        <v>100</v>
      </c>
      <c r="B130" s="55" t="s">
        <v>389</v>
      </c>
      <c r="C130" s="55"/>
      <c r="D130" s="20"/>
      <c r="E130" s="53"/>
      <c r="F130" s="54"/>
    </row>
    <row r="131" spans="1:6" s="11" customFormat="1" ht="51">
      <c r="A131" s="58" t="s">
        <v>226</v>
      </c>
      <c r="B131" s="18" t="s">
        <v>475</v>
      </c>
      <c r="C131" s="52" t="s">
        <v>305</v>
      </c>
      <c r="D131" s="53">
        <v>0</v>
      </c>
      <c r="E131" s="53">
        <v>111.41</v>
      </c>
      <c r="F131" s="54">
        <f t="shared" ref="F131" si="23">+D131*E131</f>
        <v>0</v>
      </c>
    </row>
    <row r="132" spans="1:6" s="11" customFormat="1" ht="25.5">
      <c r="A132" s="57" t="s">
        <v>101</v>
      </c>
      <c r="B132" s="55" t="s">
        <v>390</v>
      </c>
      <c r="C132" s="55"/>
      <c r="D132" s="20"/>
      <c r="E132" s="53" t="s">
        <v>77</v>
      </c>
      <c r="F132" s="54"/>
    </row>
    <row r="133" spans="1:6" s="11" customFormat="1" ht="25.5">
      <c r="A133" s="58" t="s">
        <v>227</v>
      </c>
      <c r="B133" s="23" t="s">
        <v>391</v>
      </c>
      <c r="C133" s="52" t="s">
        <v>305</v>
      </c>
      <c r="D133" s="53">
        <v>0</v>
      </c>
      <c r="E133" s="53">
        <v>87.22</v>
      </c>
      <c r="F133" s="54">
        <f t="shared" ref="F133" si="24">+D133*E133</f>
        <v>0</v>
      </c>
    </row>
    <row r="134" spans="1:6" s="11" customFormat="1">
      <c r="A134" s="57" t="s">
        <v>102</v>
      </c>
      <c r="B134" s="55" t="s">
        <v>392</v>
      </c>
      <c r="C134" s="55"/>
      <c r="D134" s="20"/>
      <c r="E134" s="53"/>
      <c r="F134" s="54"/>
    </row>
    <row r="135" spans="1:6" s="11" customFormat="1">
      <c r="A135" s="58" t="s">
        <v>228</v>
      </c>
      <c r="B135" s="18" t="s">
        <v>538</v>
      </c>
      <c r="C135" s="52" t="s">
        <v>305</v>
      </c>
      <c r="D135" s="53">
        <v>0</v>
      </c>
      <c r="E135" s="33">
        <v>16.510000000000002</v>
      </c>
      <c r="F135" s="54">
        <f t="shared" ref="F135:F139" si="25">+D135*E135</f>
        <v>0</v>
      </c>
    </row>
    <row r="136" spans="1:6" s="11" customFormat="1" ht="38.25">
      <c r="A136" s="58" t="s">
        <v>229</v>
      </c>
      <c r="B136" s="18" t="s">
        <v>539</v>
      </c>
      <c r="C136" s="52" t="s">
        <v>305</v>
      </c>
      <c r="D136" s="53">
        <v>0</v>
      </c>
      <c r="E136" s="33">
        <v>186.11</v>
      </c>
      <c r="F136" s="54">
        <f t="shared" si="25"/>
        <v>0</v>
      </c>
    </row>
    <row r="137" spans="1:6" s="11" customFormat="1" ht="25.5">
      <c r="A137" s="58" t="s">
        <v>540</v>
      </c>
      <c r="B137" s="18" t="s">
        <v>541</v>
      </c>
      <c r="C137" s="52" t="s">
        <v>305</v>
      </c>
      <c r="D137" s="53">
        <v>0</v>
      </c>
      <c r="E137" s="33">
        <v>17.100000000000001</v>
      </c>
      <c r="F137" s="54">
        <f t="shared" si="25"/>
        <v>0</v>
      </c>
    </row>
    <row r="138" spans="1:6" s="11" customFormat="1" ht="38.25">
      <c r="A138" s="58" t="s">
        <v>542</v>
      </c>
      <c r="B138" s="18" t="s">
        <v>543</v>
      </c>
      <c r="C138" s="52" t="s">
        <v>305</v>
      </c>
      <c r="D138" s="53">
        <v>0</v>
      </c>
      <c r="E138" s="33">
        <v>210.96</v>
      </c>
      <c r="F138" s="54">
        <f t="shared" si="25"/>
        <v>0</v>
      </c>
    </row>
    <row r="139" spans="1:6" s="11" customFormat="1">
      <c r="A139" s="58" t="s">
        <v>544</v>
      </c>
      <c r="B139" s="18" t="s">
        <v>545</v>
      </c>
      <c r="C139" s="52" t="s">
        <v>305</v>
      </c>
      <c r="D139" s="53">
        <v>0</v>
      </c>
      <c r="E139" s="33">
        <v>12.49</v>
      </c>
      <c r="F139" s="54">
        <f t="shared" si="25"/>
        <v>0</v>
      </c>
    </row>
    <row r="140" spans="1:6" s="11" customFormat="1" ht="25.5">
      <c r="A140" s="57" t="s">
        <v>103</v>
      </c>
      <c r="B140" s="55" t="s">
        <v>393</v>
      </c>
      <c r="C140" s="55"/>
      <c r="D140" s="20"/>
      <c r="E140" s="53"/>
      <c r="F140" s="54"/>
    </row>
    <row r="141" spans="1:6" s="11" customFormat="1" ht="38.25">
      <c r="A141" s="58" t="s">
        <v>230</v>
      </c>
      <c r="B141" s="23" t="s">
        <v>546</v>
      </c>
      <c r="C141" s="31" t="s">
        <v>547</v>
      </c>
      <c r="D141" s="53">
        <v>0</v>
      </c>
      <c r="E141" s="78">
        <v>44.86</v>
      </c>
      <c r="F141" s="54">
        <f t="shared" ref="F141:F149" si="26">+D141*E141</f>
        <v>0</v>
      </c>
    </row>
    <row r="142" spans="1:6" s="11" customFormat="1">
      <c r="A142" s="58" t="s">
        <v>231</v>
      </c>
      <c r="B142" s="23" t="s">
        <v>548</v>
      </c>
      <c r="C142" s="31" t="s">
        <v>317</v>
      </c>
      <c r="D142" s="60">
        <v>140</v>
      </c>
      <c r="E142" s="78">
        <v>4.2300000000000004</v>
      </c>
      <c r="F142" s="54">
        <f t="shared" si="26"/>
        <v>592.20000000000005</v>
      </c>
    </row>
    <row r="143" spans="1:6" s="11" customFormat="1">
      <c r="A143" s="58" t="s">
        <v>232</v>
      </c>
      <c r="B143" s="23" t="s">
        <v>549</v>
      </c>
      <c r="C143" s="31" t="s">
        <v>536</v>
      </c>
      <c r="D143" s="60">
        <v>0</v>
      </c>
      <c r="E143" s="78">
        <v>14.68</v>
      </c>
      <c r="F143" s="54">
        <f t="shared" si="26"/>
        <v>0</v>
      </c>
    </row>
    <row r="144" spans="1:6" s="11" customFormat="1" ht="38.25">
      <c r="A144" s="58" t="s">
        <v>550</v>
      </c>
      <c r="B144" s="23" t="s">
        <v>551</v>
      </c>
      <c r="C144" s="31" t="s">
        <v>536</v>
      </c>
      <c r="D144" s="60"/>
      <c r="E144" s="78">
        <v>234.28</v>
      </c>
      <c r="F144" s="54">
        <f t="shared" si="26"/>
        <v>0</v>
      </c>
    </row>
    <row r="145" spans="1:6" s="11" customFormat="1" ht="25.5">
      <c r="A145" s="58" t="s">
        <v>552</v>
      </c>
      <c r="B145" s="23" t="s">
        <v>553</v>
      </c>
      <c r="C145" s="31" t="s">
        <v>536</v>
      </c>
      <c r="D145" s="60"/>
      <c r="E145" s="78">
        <v>39.68</v>
      </c>
      <c r="F145" s="54">
        <f t="shared" si="26"/>
        <v>0</v>
      </c>
    </row>
    <row r="146" spans="1:6" s="11" customFormat="1" ht="25.5">
      <c r="A146" s="58" t="s">
        <v>554</v>
      </c>
      <c r="B146" s="23" t="s">
        <v>555</v>
      </c>
      <c r="C146" s="31" t="s">
        <v>535</v>
      </c>
      <c r="D146" s="60"/>
      <c r="E146" s="78">
        <v>34.29</v>
      </c>
      <c r="F146" s="54">
        <f t="shared" si="26"/>
        <v>0</v>
      </c>
    </row>
    <row r="147" spans="1:6" s="11" customFormat="1" ht="25.5">
      <c r="A147" s="58" t="s">
        <v>556</v>
      </c>
      <c r="B147" s="23" t="s">
        <v>557</v>
      </c>
      <c r="C147" s="31" t="s">
        <v>535</v>
      </c>
      <c r="D147" s="60"/>
      <c r="E147" s="78">
        <v>41.4</v>
      </c>
      <c r="F147" s="54">
        <f t="shared" si="26"/>
        <v>0</v>
      </c>
    </row>
    <row r="148" spans="1:6" s="11" customFormat="1" ht="38.25">
      <c r="A148" s="58" t="s">
        <v>558</v>
      </c>
      <c r="B148" s="23" t="s">
        <v>559</v>
      </c>
      <c r="C148" s="31" t="s">
        <v>536</v>
      </c>
      <c r="D148" s="60"/>
      <c r="E148" s="78">
        <v>161.49</v>
      </c>
      <c r="F148" s="54">
        <f t="shared" si="26"/>
        <v>0</v>
      </c>
    </row>
    <row r="149" spans="1:6" s="11" customFormat="1" ht="25.5">
      <c r="A149" s="58" t="s">
        <v>560</v>
      </c>
      <c r="B149" s="23" t="s">
        <v>561</v>
      </c>
      <c r="C149" s="31" t="s">
        <v>547</v>
      </c>
      <c r="D149" s="60"/>
      <c r="E149" s="78">
        <v>15.69</v>
      </c>
      <c r="F149" s="54">
        <f t="shared" si="26"/>
        <v>0</v>
      </c>
    </row>
    <row r="150" spans="1:6" s="11" customFormat="1" ht="15">
      <c r="A150" s="168" t="s">
        <v>517</v>
      </c>
      <c r="B150" s="169"/>
      <c r="C150" s="169"/>
      <c r="D150" s="169"/>
      <c r="E150" s="170"/>
      <c r="F150" s="56">
        <f>SUM(F85:F149)</f>
        <v>1026.45</v>
      </c>
    </row>
    <row r="151" spans="1:6" s="12" customFormat="1">
      <c r="A151" s="28">
        <v>7</v>
      </c>
      <c r="B151" s="25" t="s">
        <v>104</v>
      </c>
      <c r="C151" s="1"/>
      <c r="D151" s="47"/>
      <c r="E151" s="48"/>
      <c r="F151" s="48"/>
    </row>
    <row r="152" spans="1:6" s="8" customFormat="1">
      <c r="A152" s="57" t="s">
        <v>18</v>
      </c>
      <c r="B152" s="55" t="s">
        <v>397</v>
      </c>
      <c r="C152" s="55"/>
      <c r="D152" s="20"/>
      <c r="E152" s="20"/>
      <c r="F152" s="20"/>
    </row>
    <row r="153" spans="1:6" s="8" customFormat="1" ht="38.25">
      <c r="A153" s="58" t="s">
        <v>233</v>
      </c>
      <c r="B153" s="18" t="s">
        <v>478</v>
      </c>
      <c r="C153" s="52" t="s">
        <v>135</v>
      </c>
      <c r="D153" s="53">
        <v>235.23</v>
      </c>
      <c r="E153" s="80">
        <v>29.93</v>
      </c>
      <c r="F153" s="54">
        <f t="shared" ref="F153:F155" si="27">+D153*E153</f>
        <v>7040.4339</v>
      </c>
    </row>
    <row r="154" spans="1:6" s="8" customFormat="1" ht="25.5">
      <c r="A154" s="58" t="s">
        <v>234</v>
      </c>
      <c r="B154" s="23" t="s">
        <v>398</v>
      </c>
      <c r="C154" s="52" t="s">
        <v>317</v>
      </c>
      <c r="D154" s="53">
        <v>126</v>
      </c>
      <c r="E154" s="80">
        <v>12.37</v>
      </c>
      <c r="F154" s="54">
        <f t="shared" si="27"/>
        <v>1558.62</v>
      </c>
    </row>
    <row r="155" spans="1:6" s="8" customFormat="1" ht="51">
      <c r="A155" s="58" t="s">
        <v>562</v>
      </c>
      <c r="B155" s="23" t="s">
        <v>587</v>
      </c>
      <c r="C155" s="52" t="s">
        <v>135</v>
      </c>
      <c r="D155" s="53">
        <v>506.35</v>
      </c>
      <c r="E155" s="80">
        <v>34.29</v>
      </c>
      <c r="F155" s="54">
        <f t="shared" si="27"/>
        <v>17362.7415</v>
      </c>
    </row>
    <row r="156" spans="1:6" s="8" customFormat="1">
      <c r="A156" s="57" t="s">
        <v>19</v>
      </c>
      <c r="B156" s="55" t="s">
        <v>399</v>
      </c>
      <c r="C156" s="55"/>
      <c r="D156" s="20"/>
      <c r="E156" s="53"/>
      <c r="F156" s="54"/>
    </row>
    <row r="157" spans="1:6" s="8" customFormat="1" ht="51">
      <c r="A157" s="58" t="s">
        <v>235</v>
      </c>
      <c r="B157" s="18" t="s">
        <v>479</v>
      </c>
      <c r="C157" s="52" t="s">
        <v>135</v>
      </c>
      <c r="D157" s="53">
        <v>0</v>
      </c>
      <c r="E157" s="53">
        <v>391.45</v>
      </c>
      <c r="F157" s="54">
        <f t="shared" ref="F157" si="28">+D157*E157</f>
        <v>0</v>
      </c>
    </row>
    <row r="158" spans="1:6" s="8" customFormat="1">
      <c r="A158" s="57" t="s">
        <v>27</v>
      </c>
      <c r="B158" s="55" t="s">
        <v>400</v>
      </c>
      <c r="C158" s="55"/>
      <c r="D158" s="20"/>
      <c r="E158" s="53"/>
      <c r="F158" s="54"/>
    </row>
    <row r="159" spans="1:6" s="8" customFormat="1" ht="38.25">
      <c r="A159" s="58" t="s">
        <v>236</v>
      </c>
      <c r="B159" s="18" t="s">
        <v>480</v>
      </c>
      <c r="C159" s="52" t="s">
        <v>135</v>
      </c>
      <c r="D159" s="53">
        <v>0</v>
      </c>
      <c r="E159" s="53">
        <v>65.84</v>
      </c>
      <c r="F159" s="54">
        <f t="shared" ref="F159" si="29">+D159*E159</f>
        <v>0</v>
      </c>
    </row>
    <row r="160" spans="1:6" s="8" customFormat="1">
      <c r="A160" s="57" t="s">
        <v>28</v>
      </c>
      <c r="B160" s="55" t="s">
        <v>401</v>
      </c>
      <c r="C160" s="2"/>
      <c r="D160" s="54"/>
      <c r="E160" s="54"/>
      <c r="F160" s="54"/>
    </row>
    <row r="161" spans="1:46" s="8" customFormat="1" ht="25.5">
      <c r="A161" s="58" t="s">
        <v>237</v>
      </c>
      <c r="B161" s="23" t="s">
        <v>402</v>
      </c>
      <c r="C161" s="2" t="s">
        <v>135</v>
      </c>
      <c r="D161" s="61">
        <v>59.55</v>
      </c>
      <c r="E161" s="53">
        <v>39.020000000000003</v>
      </c>
      <c r="F161" s="54">
        <f t="shared" ref="F161" si="30">+D161*E161</f>
        <v>2323.6410000000001</v>
      </c>
    </row>
    <row r="162" spans="1:46" s="8" customFormat="1" ht="15">
      <c r="A162" s="168" t="s">
        <v>518</v>
      </c>
      <c r="B162" s="169"/>
      <c r="C162" s="169"/>
      <c r="D162" s="169"/>
      <c r="E162" s="170"/>
      <c r="F162" s="56">
        <f>SUM(F153:F161)</f>
        <v>28285.436399999999</v>
      </c>
    </row>
    <row r="163" spans="1:46" s="8" customFormat="1">
      <c r="A163" s="26" t="s">
        <v>29</v>
      </c>
      <c r="B163" s="1" t="s">
        <v>106</v>
      </c>
      <c r="C163" s="4"/>
      <c r="D163" s="48"/>
      <c r="E163" s="48"/>
      <c r="F163" s="48"/>
    </row>
    <row r="164" spans="1:46" s="17" customFormat="1">
      <c r="A164" s="57" t="s">
        <v>20</v>
      </c>
      <c r="B164" s="55" t="s">
        <v>403</v>
      </c>
      <c r="C164" s="55"/>
      <c r="D164" s="20"/>
      <c r="E164" s="20"/>
      <c r="F164" s="20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spans="1:46" s="8" customFormat="1" ht="38.25">
      <c r="A165" s="58" t="s">
        <v>238</v>
      </c>
      <c r="B165" s="18" t="s">
        <v>481</v>
      </c>
      <c r="C165" s="52" t="s">
        <v>305</v>
      </c>
      <c r="D165" s="53">
        <v>0</v>
      </c>
      <c r="E165" s="53">
        <v>360.32</v>
      </c>
      <c r="F165" s="54">
        <f t="shared" ref="F165:F169" si="31">+D165*E165</f>
        <v>0</v>
      </c>
    </row>
    <row r="166" spans="1:46" s="8" customFormat="1" ht="38.25">
      <c r="A166" s="58" t="s">
        <v>239</v>
      </c>
      <c r="B166" s="18" t="s">
        <v>482</v>
      </c>
      <c r="C166" s="52" t="s">
        <v>305</v>
      </c>
      <c r="D166" s="53">
        <v>0</v>
      </c>
      <c r="E166" s="53">
        <v>366.53</v>
      </c>
      <c r="F166" s="54">
        <f t="shared" si="31"/>
        <v>0</v>
      </c>
    </row>
    <row r="167" spans="1:46" s="8" customFormat="1" ht="38.25">
      <c r="A167" s="58" t="s">
        <v>240</v>
      </c>
      <c r="B167" s="18" t="s">
        <v>483</v>
      </c>
      <c r="C167" s="52" t="s">
        <v>305</v>
      </c>
      <c r="D167" s="53">
        <v>0</v>
      </c>
      <c r="E167" s="53">
        <v>366.53</v>
      </c>
      <c r="F167" s="54">
        <f t="shared" si="31"/>
        <v>0</v>
      </c>
    </row>
    <row r="168" spans="1:46" s="8" customFormat="1" ht="38.25">
      <c r="A168" s="58" t="s">
        <v>241</v>
      </c>
      <c r="B168" s="18" t="s">
        <v>484</v>
      </c>
      <c r="C168" s="52" t="s">
        <v>305</v>
      </c>
      <c r="D168" s="53">
        <v>0</v>
      </c>
      <c r="E168" s="53">
        <v>355.28</v>
      </c>
      <c r="F168" s="54">
        <f t="shared" si="31"/>
        <v>0</v>
      </c>
    </row>
    <row r="169" spans="1:46" s="13" customFormat="1" ht="38.25">
      <c r="A169" s="58" t="s">
        <v>242</v>
      </c>
      <c r="B169" s="18" t="s">
        <v>485</v>
      </c>
      <c r="C169" s="52" t="s">
        <v>305</v>
      </c>
      <c r="D169" s="53">
        <v>0</v>
      </c>
      <c r="E169" s="53">
        <v>292.49</v>
      </c>
      <c r="F169" s="54">
        <f t="shared" si="31"/>
        <v>0</v>
      </c>
    </row>
    <row r="170" spans="1:46" s="8" customFormat="1">
      <c r="A170" s="57" t="s">
        <v>107</v>
      </c>
      <c r="B170" s="55" t="s">
        <v>404</v>
      </c>
      <c r="C170" s="55"/>
      <c r="D170" s="20"/>
      <c r="E170" s="53"/>
      <c r="F170" s="54"/>
    </row>
    <row r="171" spans="1:46" s="8" customFormat="1" ht="38.25">
      <c r="A171" s="58" t="s">
        <v>243</v>
      </c>
      <c r="B171" s="18" t="s">
        <v>486</v>
      </c>
      <c r="C171" s="52" t="s">
        <v>135</v>
      </c>
      <c r="D171" s="53">
        <v>0</v>
      </c>
      <c r="E171" s="53">
        <v>243.62</v>
      </c>
      <c r="F171" s="54">
        <f t="shared" ref="F171" si="32">+D171*E171</f>
        <v>0</v>
      </c>
    </row>
    <row r="172" spans="1:46" s="17" customFormat="1" ht="25.5">
      <c r="A172" s="57" t="s">
        <v>21</v>
      </c>
      <c r="B172" s="55" t="s">
        <v>405</v>
      </c>
      <c r="C172" s="55"/>
      <c r="D172" s="20"/>
      <c r="E172" s="53"/>
      <c r="F172" s="5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spans="1:46" s="8" customFormat="1" ht="51">
      <c r="A173" s="58" t="s">
        <v>244</v>
      </c>
      <c r="B173" s="18" t="s">
        <v>487</v>
      </c>
      <c r="C173" s="52" t="s">
        <v>305</v>
      </c>
      <c r="D173" s="53">
        <v>0</v>
      </c>
      <c r="E173" s="53">
        <v>155.91</v>
      </c>
      <c r="F173" s="54">
        <f t="shared" ref="F173:F175" si="33">+D173*E173</f>
        <v>0</v>
      </c>
    </row>
    <row r="174" spans="1:46" s="8" customFormat="1" ht="63.75">
      <c r="A174" s="58" t="s">
        <v>245</v>
      </c>
      <c r="B174" s="18" t="s">
        <v>488</v>
      </c>
      <c r="C174" s="52" t="s">
        <v>305</v>
      </c>
      <c r="D174" s="53">
        <v>0</v>
      </c>
      <c r="E174" s="53">
        <v>17.48</v>
      </c>
      <c r="F174" s="54">
        <f t="shared" si="33"/>
        <v>0</v>
      </c>
    </row>
    <row r="175" spans="1:46" s="8" customFormat="1" ht="25.5">
      <c r="A175" s="58" t="s">
        <v>246</v>
      </c>
      <c r="B175" s="62" t="s">
        <v>108</v>
      </c>
      <c r="C175" s="52" t="s">
        <v>305</v>
      </c>
      <c r="D175" s="53">
        <v>0</v>
      </c>
      <c r="E175" s="53">
        <v>25.88</v>
      </c>
      <c r="F175" s="54">
        <f t="shared" si="33"/>
        <v>0</v>
      </c>
    </row>
    <row r="176" spans="1:46" s="8" customFormat="1" ht="12.75" customHeight="1">
      <c r="A176" s="168" t="s">
        <v>519</v>
      </c>
      <c r="B176" s="169"/>
      <c r="C176" s="169"/>
      <c r="D176" s="169"/>
      <c r="E176" s="170"/>
      <c r="F176" s="56">
        <f>SUM(F165:F175)</f>
        <v>0</v>
      </c>
    </row>
    <row r="177" spans="1:6" s="9" customFormat="1">
      <c r="A177" s="29" t="s">
        <v>30</v>
      </c>
      <c r="B177" s="1" t="s">
        <v>109</v>
      </c>
      <c r="C177" s="4"/>
      <c r="D177" s="48"/>
      <c r="E177" s="48"/>
      <c r="F177" s="48"/>
    </row>
    <row r="178" spans="1:6" s="8" customFormat="1">
      <c r="A178" s="57" t="s">
        <v>22</v>
      </c>
      <c r="B178" s="55" t="s">
        <v>406</v>
      </c>
      <c r="C178" s="55"/>
      <c r="D178" s="20"/>
      <c r="E178" s="20"/>
      <c r="F178" s="20"/>
    </row>
    <row r="179" spans="1:6" s="8" customFormat="1" ht="25.5">
      <c r="A179" s="58" t="s">
        <v>247</v>
      </c>
      <c r="B179" s="23" t="s">
        <v>407</v>
      </c>
      <c r="C179" s="52" t="s">
        <v>135</v>
      </c>
      <c r="D179" s="53">
        <v>0</v>
      </c>
      <c r="E179" s="53">
        <v>60.51</v>
      </c>
      <c r="F179" s="54">
        <f t="shared" ref="F179:F181" si="34">+D179*E179</f>
        <v>0</v>
      </c>
    </row>
    <row r="180" spans="1:6" s="8" customFormat="1" ht="25.5">
      <c r="A180" s="58" t="s">
        <v>248</v>
      </c>
      <c r="B180" s="23" t="s">
        <v>408</v>
      </c>
      <c r="C180" s="52" t="s">
        <v>317</v>
      </c>
      <c r="D180" s="53">
        <v>0</v>
      </c>
      <c r="E180" s="53">
        <v>15.5</v>
      </c>
      <c r="F180" s="54">
        <f t="shared" si="34"/>
        <v>0</v>
      </c>
    </row>
    <row r="181" spans="1:6" s="13" customFormat="1" ht="25.5">
      <c r="A181" s="58" t="s">
        <v>249</v>
      </c>
      <c r="B181" s="23" t="s">
        <v>409</v>
      </c>
      <c r="C181" s="52" t="s">
        <v>135</v>
      </c>
      <c r="D181" s="53">
        <v>0</v>
      </c>
      <c r="E181" s="53">
        <v>76.430000000000007</v>
      </c>
      <c r="F181" s="54">
        <f t="shared" si="34"/>
        <v>0</v>
      </c>
    </row>
    <row r="182" spans="1:6" s="8" customFormat="1">
      <c r="A182" s="57" t="s">
        <v>53</v>
      </c>
      <c r="B182" s="55" t="s">
        <v>410</v>
      </c>
      <c r="C182" s="55"/>
      <c r="D182" s="20"/>
      <c r="E182" s="53"/>
      <c r="F182" s="54"/>
    </row>
    <row r="183" spans="1:6" s="8" customFormat="1" ht="25.5">
      <c r="A183" s="58" t="s">
        <v>250</v>
      </c>
      <c r="B183" s="23" t="s">
        <v>411</v>
      </c>
      <c r="C183" s="52" t="s">
        <v>317</v>
      </c>
      <c r="D183" s="53">
        <v>0</v>
      </c>
      <c r="E183" s="53">
        <v>62.21</v>
      </c>
      <c r="F183" s="54">
        <f t="shared" ref="F183" si="35">+D183*E183</f>
        <v>0</v>
      </c>
    </row>
    <row r="184" spans="1:6" s="8" customFormat="1" ht="12.75" customHeight="1">
      <c r="A184" s="168" t="s">
        <v>520</v>
      </c>
      <c r="B184" s="169"/>
      <c r="C184" s="169"/>
      <c r="D184" s="169"/>
      <c r="E184" s="170"/>
      <c r="F184" s="56">
        <f>SUM(F179:F183)</f>
        <v>0</v>
      </c>
    </row>
    <row r="185" spans="1:6" s="9" customFormat="1">
      <c r="A185" s="29" t="s">
        <v>31</v>
      </c>
      <c r="B185" s="1" t="s">
        <v>111</v>
      </c>
      <c r="C185" s="4"/>
      <c r="D185" s="48"/>
      <c r="E185" s="48"/>
      <c r="F185" s="48"/>
    </row>
    <row r="186" spans="1:6" s="8" customFormat="1">
      <c r="A186" s="57" t="s">
        <v>23</v>
      </c>
      <c r="B186" s="55" t="s">
        <v>412</v>
      </c>
      <c r="C186" s="55"/>
      <c r="D186" s="20"/>
      <c r="E186" s="20"/>
      <c r="F186" s="20"/>
    </row>
    <row r="187" spans="1:6" s="8" customFormat="1" ht="25.5">
      <c r="A187" s="51" t="s">
        <v>251</v>
      </c>
      <c r="B187" s="23" t="s">
        <v>413</v>
      </c>
      <c r="C187" s="52" t="s">
        <v>135</v>
      </c>
      <c r="D187" s="53">
        <v>0</v>
      </c>
      <c r="E187" s="53">
        <v>36.549999999999997</v>
      </c>
      <c r="F187" s="54">
        <f t="shared" ref="F187:F192" si="36">+D187*E187</f>
        <v>0</v>
      </c>
    </row>
    <row r="188" spans="1:6" s="8" customFormat="1" ht="25.5">
      <c r="A188" s="51" t="s">
        <v>252</v>
      </c>
      <c r="B188" s="23" t="s">
        <v>413</v>
      </c>
      <c r="C188" s="52" t="s">
        <v>135</v>
      </c>
      <c r="D188" s="53">
        <v>1257.92</v>
      </c>
      <c r="E188" s="84">
        <f>6636.45/1488.76</f>
        <v>4.4577030548913186</v>
      </c>
      <c r="F188" s="54">
        <f>+D188*E188</f>
        <v>5607.4338268088877</v>
      </c>
    </row>
    <row r="189" spans="1:6" s="8" customFormat="1" ht="52.5" customHeight="1">
      <c r="A189" s="51" t="s">
        <v>253</v>
      </c>
      <c r="B189" s="23" t="s">
        <v>414</v>
      </c>
      <c r="C189" s="52" t="s">
        <v>135</v>
      </c>
      <c r="D189" s="53">
        <v>189.38</v>
      </c>
      <c r="E189" s="53">
        <v>6.62</v>
      </c>
      <c r="F189" s="54">
        <f t="shared" si="36"/>
        <v>1253.6956</v>
      </c>
    </row>
    <row r="190" spans="1:6" s="8" customFormat="1" ht="38.25">
      <c r="A190" s="51" t="s">
        <v>254</v>
      </c>
      <c r="B190" s="18" t="s">
        <v>489</v>
      </c>
      <c r="C190" s="52" t="s">
        <v>135</v>
      </c>
      <c r="D190" s="53">
        <v>0</v>
      </c>
      <c r="E190" s="53">
        <v>17.059999999999999</v>
      </c>
      <c r="F190" s="54">
        <f t="shared" si="36"/>
        <v>0</v>
      </c>
    </row>
    <row r="191" spans="1:6" s="8" customFormat="1" ht="38.25">
      <c r="A191" s="51" t="s">
        <v>255</v>
      </c>
      <c r="B191" s="18" t="s">
        <v>490</v>
      </c>
      <c r="C191" s="52" t="s">
        <v>135</v>
      </c>
      <c r="D191" s="53">
        <v>0</v>
      </c>
      <c r="E191" s="53">
        <v>13.7</v>
      </c>
      <c r="F191" s="54">
        <f t="shared" si="36"/>
        <v>0</v>
      </c>
    </row>
    <row r="192" spans="1:6" s="8" customFormat="1" ht="51">
      <c r="A192" s="51" t="s">
        <v>564</v>
      </c>
      <c r="B192" s="18" t="s">
        <v>491</v>
      </c>
      <c r="C192" s="52" t="s">
        <v>135</v>
      </c>
      <c r="D192" s="53">
        <v>0</v>
      </c>
      <c r="E192" s="53">
        <v>15.86</v>
      </c>
      <c r="F192" s="54">
        <f t="shared" si="36"/>
        <v>0</v>
      </c>
    </row>
    <row r="193" spans="1:46" s="8" customFormat="1">
      <c r="A193" s="57" t="s">
        <v>24</v>
      </c>
      <c r="B193" s="55" t="s">
        <v>415</v>
      </c>
      <c r="C193" s="55"/>
      <c r="D193" s="20"/>
      <c r="E193" s="53"/>
      <c r="F193" s="54"/>
    </row>
    <row r="194" spans="1:46" s="8" customFormat="1" ht="63.75">
      <c r="A194" s="51" t="s">
        <v>256</v>
      </c>
      <c r="B194" s="18" t="s">
        <v>492</v>
      </c>
      <c r="C194" s="59" t="s">
        <v>135</v>
      </c>
      <c r="D194" s="53">
        <v>0</v>
      </c>
      <c r="E194" s="53">
        <v>35.57</v>
      </c>
      <c r="F194" s="54">
        <f t="shared" ref="F194" si="37">+D194*E194</f>
        <v>0</v>
      </c>
    </row>
    <row r="195" spans="1:46" s="8" customFormat="1" ht="15">
      <c r="A195" s="168" t="s">
        <v>521</v>
      </c>
      <c r="B195" s="169"/>
      <c r="C195" s="169"/>
      <c r="D195" s="169"/>
      <c r="E195" s="170"/>
      <c r="F195" s="56">
        <f>SUM(F187:F194)</f>
        <v>6861.1294268088877</v>
      </c>
    </row>
    <row r="196" spans="1:46" s="9" customFormat="1">
      <c r="A196" s="29" t="s">
        <v>32</v>
      </c>
      <c r="B196" s="1" t="s">
        <v>112</v>
      </c>
      <c r="C196" s="4"/>
      <c r="D196" s="48"/>
      <c r="E196" s="48"/>
      <c r="F196" s="48"/>
    </row>
    <row r="197" spans="1:46" s="15" customFormat="1">
      <c r="A197" s="57" t="s">
        <v>33</v>
      </c>
      <c r="B197" s="55" t="s">
        <v>416</v>
      </c>
      <c r="C197" s="55"/>
      <c r="D197" s="20"/>
      <c r="E197" s="20"/>
      <c r="F197" s="2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s="8" customFormat="1" ht="38.25">
      <c r="A198" s="51" t="s">
        <v>257</v>
      </c>
      <c r="B198" s="23" t="s">
        <v>531</v>
      </c>
      <c r="C198" s="52" t="s">
        <v>308</v>
      </c>
      <c r="D198" s="53">
        <v>0</v>
      </c>
      <c r="E198" s="53">
        <v>19.16</v>
      </c>
      <c r="F198" s="54">
        <f t="shared" ref="F198:F200" si="38">+D198*E198</f>
        <v>0</v>
      </c>
    </row>
    <row r="199" spans="1:46" s="8" customFormat="1" ht="38.25">
      <c r="A199" s="51" t="s">
        <v>565</v>
      </c>
      <c r="B199" s="23" t="s">
        <v>531</v>
      </c>
      <c r="C199" s="59" t="s">
        <v>135</v>
      </c>
      <c r="D199" s="53">
        <v>294</v>
      </c>
      <c r="E199" s="22">
        <f>27575.49/694.26</f>
        <v>39.71925503413707</v>
      </c>
      <c r="F199" s="54">
        <f t="shared" si="38"/>
        <v>11677.4609800363</v>
      </c>
    </row>
    <row r="200" spans="1:46" s="8" customFormat="1" ht="25.5">
      <c r="A200" s="51" t="s">
        <v>566</v>
      </c>
      <c r="B200" s="23" t="s">
        <v>588</v>
      </c>
      <c r="C200" s="59" t="s">
        <v>135</v>
      </c>
      <c r="D200" s="53">
        <v>294</v>
      </c>
      <c r="E200" s="22">
        <f>12926.75/694.26</f>
        <v>18.619465329991645</v>
      </c>
      <c r="F200" s="54">
        <f t="shared" si="38"/>
        <v>5474.1228070175439</v>
      </c>
    </row>
    <row r="201" spans="1:46" s="15" customFormat="1">
      <c r="A201" s="57" t="s">
        <v>113</v>
      </c>
      <c r="B201" s="55" t="s">
        <v>415</v>
      </c>
      <c r="C201" s="55"/>
      <c r="D201" s="20"/>
      <c r="E201" s="53"/>
      <c r="F201" s="54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s="8" customFormat="1" ht="63.75">
      <c r="A202" s="51" t="s">
        <v>258</v>
      </c>
      <c r="B202" s="18" t="s">
        <v>493</v>
      </c>
      <c r="C202" s="59" t="s">
        <v>135</v>
      </c>
      <c r="D202" s="53">
        <v>0</v>
      </c>
      <c r="E202" s="53">
        <v>42.44</v>
      </c>
      <c r="F202" s="54">
        <f t="shared" ref="F202" si="39">+D202*E202</f>
        <v>0</v>
      </c>
    </row>
    <row r="203" spans="1:46" s="15" customFormat="1">
      <c r="A203" s="57" t="s">
        <v>34</v>
      </c>
      <c r="B203" s="55" t="s">
        <v>417</v>
      </c>
      <c r="C203" s="55"/>
      <c r="D203" s="20"/>
      <c r="E203" s="53"/>
      <c r="F203" s="54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s="8" customFormat="1" ht="25.5">
      <c r="A204" s="51" t="s">
        <v>259</v>
      </c>
      <c r="B204" s="23" t="s">
        <v>418</v>
      </c>
      <c r="C204" s="52" t="s">
        <v>135</v>
      </c>
      <c r="D204" s="53">
        <v>0</v>
      </c>
      <c r="E204" s="53">
        <v>27.5</v>
      </c>
      <c r="F204" s="54">
        <f t="shared" ref="F204" si="40">+D204*E204</f>
        <v>0</v>
      </c>
    </row>
    <row r="205" spans="1:46" s="15" customFormat="1" ht="15">
      <c r="A205" s="168" t="s">
        <v>522</v>
      </c>
      <c r="B205" s="169"/>
      <c r="C205" s="169"/>
      <c r="D205" s="169"/>
      <c r="E205" s="170"/>
      <c r="F205" s="56">
        <f>SUM(F198:F204)</f>
        <v>17151.583787053845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s="9" customFormat="1">
      <c r="A206" s="29" t="s">
        <v>35</v>
      </c>
      <c r="B206" s="1" t="s">
        <v>114</v>
      </c>
      <c r="C206" s="4"/>
      <c r="D206" s="48"/>
      <c r="E206" s="48"/>
      <c r="F206" s="48"/>
    </row>
    <row r="207" spans="1:46" s="8" customFormat="1">
      <c r="A207" s="57" t="s">
        <v>36</v>
      </c>
      <c r="B207" s="55" t="s">
        <v>419</v>
      </c>
      <c r="C207" s="55"/>
      <c r="D207" s="20"/>
      <c r="E207" s="20"/>
      <c r="F207" s="20"/>
    </row>
    <row r="208" spans="1:46" s="8" customFormat="1" ht="38.25">
      <c r="A208" s="51" t="s">
        <v>260</v>
      </c>
      <c r="B208" s="18" t="s">
        <v>494</v>
      </c>
      <c r="C208" s="52" t="s">
        <v>317</v>
      </c>
      <c r="D208" s="53">
        <v>0</v>
      </c>
      <c r="E208" s="53">
        <v>78.45</v>
      </c>
      <c r="F208" s="54">
        <f t="shared" ref="F208" si="41">+D208*E208</f>
        <v>0</v>
      </c>
    </row>
    <row r="209" spans="1:6" s="8" customFormat="1">
      <c r="A209" s="57" t="s">
        <v>37</v>
      </c>
      <c r="B209" s="55" t="s">
        <v>420</v>
      </c>
      <c r="C209" s="55"/>
      <c r="D209" s="20"/>
      <c r="E209" s="53"/>
      <c r="F209" s="54"/>
    </row>
    <row r="210" spans="1:6" s="8" customFormat="1" ht="51">
      <c r="A210" s="51" t="s">
        <v>258</v>
      </c>
      <c r="B210" s="18" t="s">
        <v>495</v>
      </c>
      <c r="C210" s="52" t="s">
        <v>317</v>
      </c>
      <c r="D210" s="53">
        <v>0</v>
      </c>
      <c r="E210" s="53">
        <v>8.25</v>
      </c>
      <c r="F210" s="54">
        <f t="shared" ref="F210" si="42">+D210*E210</f>
        <v>0</v>
      </c>
    </row>
    <row r="211" spans="1:6" s="8" customFormat="1" ht="12.75" customHeight="1">
      <c r="A211" s="168" t="s">
        <v>523</v>
      </c>
      <c r="B211" s="169"/>
      <c r="C211" s="169"/>
      <c r="D211" s="169"/>
      <c r="E211" s="170"/>
      <c r="F211" s="56">
        <f>SUM(F208:F210)</f>
        <v>0</v>
      </c>
    </row>
    <row r="212" spans="1:6" s="8" customFormat="1">
      <c r="A212" s="29" t="s">
        <v>38</v>
      </c>
      <c r="B212" s="1" t="s">
        <v>116</v>
      </c>
      <c r="C212" s="4"/>
      <c r="D212" s="48"/>
      <c r="E212" s="48"/>
      <c r="F212" s="48"/>
    </row>
    <row r="213" spans="1:6" s="8" customFormat="1" ht="51">
      <c r="A213" s="51" t="s">
        <v>261</v>
      </c>
      <c r="B213" s="23" t="s">
        <v>421</v>
      </c>
      <c r="C213" s="59" t="s">
        <v>135</v>
      </c>
      <c r="D213" s="53">
        <v>0</v>
      </c>
      <c r="E213" s="53">
        <v>16.54</v>
      </c>
      <c r="F213" s="54">
        <f t="shared" ref="F213:F214" si="43">+D213*E213</f>
        <v>0</v>
      </c>
    </row>
    <row r="214" spans="1:6" s="8" customFormat="1" ht="63.75">
      <c r="A214" s="51" t="s">
        <v>262</v>
      </c>
      <c r="B214" s="18" t="s">
        <v>496</v>
      </c>
      <c r="C214" s="52" t="s">
        <v>135</v>
      </c>
      <c r="D214" s="53">
        <v>0</v>
      </c>
      <c r="E214" s="53">
        <v>16.54</v>
      </c>
      <c r="F214" s="54">
        <f t="shared" si="43"/>
        <v>0</v>
      </c>
    </row>
    <row r="215" spans="1:6" s="8" customFormat="1">
      <c r="A215" s="57" t="s">
        <v>39</v>
      </c>
      <c r="B215" s="55" t="s">
        <v>422</v>
      </c>
      <c r="C215" s="55"/>
      <c r="D215" s="20"/>
      <c r="E215" s="53"/>
      <c r="F215" s="54"/>
    </row>
    <row r="216" spans="1:6" s="8" customFormat="1" ht="51">
      <c r="A216" s="51" t="s">
        <v>263</v>
      </c>
      <c r="B216" s="18" t="s">
        <v>497</v>
      </c>
      <c r="C216" s="52" t="s">
        <v>135</v>
      </c>
      <c r="D216" s="53">
        <v>0</v>
      </c>
      <c r="E216" s="53">
        <v>10</v>
      </c>
      <c r="F216" s="54">
        <f t="shared" ref="F216:F218" si="44">+D216*E216</f>
        <v>0</v>
      </c>
    </row>
    <row r="217" spans="1:6" s="8" customFormat="1" ht="51">
      <c r="A217" s="51" t="s">
        <v>264</v>
      </c>
      <c r="B217" s="18" t="s">
        <v>498</v>
      </c>
      <c r="C217" s="52" t="s">
        <v>135</v>
      </c>
      <c r="D217" s="53">
        <v>0</v>
      </c>
      <c r="E217" s="53">
        <v>5.48</v>
      </c>
      <c r="F217" s="54">
        <f t="shared" si="44"/>
        <v>0</v>
      </c>
    </row>
    <row r="218" spans="1:6" s="8" customFormat="1" ht="51">
      <c r="A218" s="51" t="s">
        <v>265</v>
      </c>
      <c r="B218" s="18" t="s">
        <v>499</v>
      </c>
      <c r="C218" s="52" t="s">
        <v>135</v>
      </c>
      <c r="D218" s="53">
        <v>0</v>
      </c>
      <c r="E218" s="53">
        <v>5.48</v>
      </c>
      <c r="F218" s="54">
        <f t="shared" si="44"/>
        <v>0</v>
      </c>
    </row>
    <row r="219" spans="1:6" s="8" customFormat="1" ht="15">
      <c r="A219" s="168" t="s">
        <v>524</v>
      </c>
      <c r="B219" s="169"/>
      <c r="C219" s="169"/>
      <c r="D219" s="169"/>
      <c r="E219" s="170"/>
      <c r="F219" s="56">
        <f>SUM(F213:F218)</f>
        <v>0</v>
      </c>
    </row>
    <row r="220" spans="1:6" s="9" customFormat="1" ht="17.25" customHeight="1">
      <c r="A220" s="29" t="s">
        <v>40</v>
      </c>
      <c r="B220" s="1" t="s">
        <v>117</v>
      </c>
      <c r="C220" s="1"/>
      <c r="D220" s="48"/>
      <c r="E220" s="48"/>
      <c r="F220" s="48"/>
    </row>
    <row r="221" spans="1:6" s="8" customFormat="1">
      <c r="A221" s="57" t="s">
        <v>41</v>
      </c>
      <c r="B221" s="55" t="s">
        <v>314</v>
      </c>
      <c r="C221" s="55"/>
      <c r="D221" s="20"/>
      <c r="E221" s="20"/>
      <c r="F221" s="20"/>
    </row>
    <row r="222" spans="1:6" s="8" customFormat="1" ht="76.5">
      <c r="A222" s="51" t="s">
        <v>266</v>
      </c>
      <c r="B222" s="18" t="s">
        <v>500</v>
      </c>
      <c r="C222" s="59" t="s">
        <v>317</v>
      </c>
      <c r="D222" s="53">
        <v>0</v>
      </c>
      <c r="E222" s="53">
        <v>139.56</v>
      </c>
      <c r="F222" s="54">
        <f t="shared" ref="F222" si="45">+D222*E222</f>
        <v>0</v>
      </c>
    </row>
    <row r="223" spans="1:6" s="8" customFormat="1">
      <c r="A223" s="57" t="s">
        <v>42</v>
      </c>
      <c r="B223" s="55" t="s">
        <v>423</v>
      </c>
      <c r="C223" s="55"/>
      <c r="D223" s="20"/>
      <c r="E223" s="53"/>
      <c r="F223" s="54"/>
    </row>
    <row r="224" spans="1:6" s="8" customFormat="1" ht="76.5">
      <c r="A224" s="51" t="s">
        <v>267</v>
      </c>
      <c r="B224" s="18" t="s">
        <v>501</v>
      </c>
      <c r="C224" s="59" t="s">
        <v>305</v>
      </c>
      <c r="D224" s="53">
        <v>0</v>
      </c>
      <c r="E224" s="53">
        <v>1015.16</v>
      </c>
      <c r="F224" s="54">
        <f t="shared" ref="F224:F228" si="46">+D224*E224</f>
        <v>0</v>
      </c>
    </row>
    <row r="225" spans="1:6" s="8" customFormat="1" ht="38.25">
      <c r="A225" s="51" t="s">
        <v>268</v>
      </c>
      <c r="B225" s="18" t="s">
        <v>502</v>
      </c>
      <c r="C225" s="52" t="s">
        <v>305</v>
      </c>
      <c r="D225" s="53">
        <v>0</v>
      </c>
      <c r="E225" s="53">
        <v>1889.6</v>
      </c>
      <c r="F225" s="54">
        <f t="shared" si="46"/>
        <v>0</v>
      </c>
    </row>
    <row r="226" spans="1:6" s="8" customFormat="1" ht="76.5">
      <c r="A226" s="51" t="s">
        <v>269</v>
      </c>
      <c r="B226" s="18" t="s">
        <v>503</v>
      </c>
      <c r="C226" s="59" t="s">
        <v>305</v>
      </c>
      <c r="D226" s="53">
        <v>0</v>
      </c>
      <c r="E226" s="53">
        <v>2051.2399999999998</v>
      </c>
      <c r="F226" s="54">
        <f t="shared" si="46"/>
        <v>0</v>
      </c>
    </row>
    <row r="227" spans="1:6" s="8" customFormat="1" ht="51">
      <c r="A227" s="51" t="s">
        <v>270</v>
      </c>
      <c r="B227" s="18" t="s">
        <v>504</v>
      </c>
      <c r="C227" s="52" t="s">
        <v>305</v>
      </c>
      <c r="D227" s="53">
        <v>0</v>
      </c>
      <c r="E227" s="53">
        <v>1219.04</v>
      </c>
      <c r="F227" s="54">
        <f t="shared" si="46"/>
        <v>0</v>
      </c>
    </row>
    <row r="228" spans="1:6" s="8" customFormat="1" ht="63.75">
      <c r="A228" s="51" t="s">
        <v>271</v>
      </c>
      <c r="B228" s="23" t="s">
        <v>424</v>
      </c>
      <c r="C228" s="59" t="s">
        <v>305</v>
      </c>
      <c r="D228" s="53">
        <v>0</v>
      </c>
      <c r="E228" s="53">
        <v>2402.5700000000002</v>
      </c>
      <c r="F228" s="54">
        <f t="shared" si="46"/>
        <v>0</v>
      </c>
    </row>
    <row r="229" spans="1:6" s="8" customFormat="1">
      <c r="A229" s="57" t="s">
        <v>43</v>
      </c>
      <c r="B229" s="55" t="s">
        <v>403</v>
      </c>
      <c r="C229" s="55"/>
      <c r="D229" s="20"/>
      <c r="E229" s="53"/>
      <c r="F229" s="54"/>
    </row>
    <row r="230" spans="1:6" s="8" customFormat="1" ht="51">
      <c r="A230" s="51" t="s">
        <v>272</v>
      </c>
      <c r="B230" s="18" t="s">
        <v>505</v>
      </c>
      <c r="C230" s="52" t="s">
        <v>135</v>
      </c>
      <c r="D230" s="53">
        <v>0</v>
      </c>
      <c r="E230" s="53">
        <v>116.11</v>
      </c>
      <c r="F230" s="54">
        <f t="shared" ref="F230:F232" si="47">+D230*E230</f>
        <v>0</v>
      </c>
    </row>
    <row r="231" spans="1:6" s="8" customFormat="1" ht="25.5">
      <c r="A231" s="51" t="s">
        <v>273</v>
      </c>
      <c r="B231" s="23" t="s">
        <v>425</v>
      </c>
      <c r="C231" s="52" t="s">
        <v>135</v>
      </c>
      <c r="D231" s="53">
        <v>0</v>
      </c>
      <c r="E231" s="53">
        <v>133.91999999999999</v>
      </c>
      <c r="F231" s="54">
        <f t="shared" si="47"/>
        <v>0</v>
      </c>
    </row>
    <row r="232" spans="1:6" s="8" customFormat="1" ht="51">
      <c r="A232" s="51" t="s">
        <v>274</v>
      </c>
      <c r="B232" s="18" t="s">
        <v>506</v>
      </c>
      <c r="C232" s="52" t="s">
        <v>135</v>
      </c>
      <c r="D232" s="53" t="s">
        <v>572</v>
      </c>
      <c r="E232" s="53">
        <v>70.819999999999993</v>
      </c>
      <c r="F232" s="54">
        <f t="shared" si="47"/>
        <v>0</v>
      </c>
    </row>
    <row r="233" spans="1:6" s="8" customFormat="1">
      <c r="A233" s="57" t="s">
        <v>44</v>
      </c>
      <c r="B233" s="55" t="s">
        <v>426</v>
      </c>
      <c r="C233" s="55"/>
      <c r="D233" s="20"/>
      <c r="E233" s="53"/>
      <c r="F233" s="54"/>
    </row>
    <row r="234" spans="1:6" s="8" customFormat="1" ht="51">
      <c r="A234" s="51" t="s">
        <v>275</v>
      </c>
      <c r="B234" s="18" t="s">
        <v>507</v>
      </c>
      <c r="C234" s="52" t="s">
        <v>305</v>
      </c>
      <c r="D234" s="53" t="s">
        <v>572</v>
      </c>
      <c r="E234" s="53">
        <v>126.97</v>
      </c>
      <c r="F234" s="54">
        <f t="shared" ref="F234" si="48">+D234*E234</f>
        <v>0</v>
      </c>
    </row>
    <row r="235" spans="1:6" s="8" customFormat="1">
      <c r="A235" s="57" t="s">
        <v>121</v>
      </c>
      <c r="B235" s="55" t="s">
        <v>427</v>
      </c>
      <c r="C235" s="55"/>
      <c r="D235" s="20"/>
      <c r="E235" s="53"/>
      <c r="F235" s="54"/>
    </row>
    <row r="236" spans="1:6" s="8" customFormat="1" ht="25.5">
      <c r="A236" s="51" t="s">
        <v>276</v>
      </c>
      <c r="B236" s="23" t="s">
        <v>428</v>
      </c>
      <c r="C236" s="52" t="s">
        <v>317</v>
      </c>
      <c r="D236" s="53" t="s">
        <v>572</v>
      </c>
      <c r="E236" s="53">
        <v>20.05</v>
      </c>
      <c r="F236" s="54">
        <f t="shared" ref="F236:F241" si="49">+D236*E236</f>
        <v>0</v>
      </c>
    </row>
    <row r="237" spans="1:6" s="8" customFormat="1" ht="25.5">
      <c r="A237" s="51" t="s">
        <v>277</v>
      </c>
      <c r="B237" s="23" t="s">
        <v>429</v>
      </c>
      <c r="C237" s="52" t="s">
        <v>305</v>
      </c>
      <c r="D237" s="53" t="s">
        <v>572</v>
      </c>
      <c r="E237" s="53">
        <v>12.97</v>
      </c>
      <c r="F237" s="54">
        <f t="shared" si="49"/>
        <v>0</v>
      </c>
    </row>
    <row r="238" spans="1:6" s="8" customFormat="1">
      <c r="A238" s="51" t="s">
        <v>278</v>
      </c>
      <c r="B238" s="23" t="s">
        <v>430</v>
      </c>
      <c r="C238" s="52" t="s">
        <v>305</v>
      </c>
      <c r="D238" s="53" t="s">
        <v>572</v>
      </c>
      <c r="E238" s="53">
        <v>14.47</v>
      </c>
      <c r="F238" s="54">
        <f t="shared" si="49"/>
        <v>0</v>
      </c>
    </row>
    <row r="239" spans="1:6" s="8" customFormat="1">
      <c r="A239" s="51" t="s">
        <v>279</v>
      </c>
      <c r="B239" s="23" t="s">
        <v>431</v>
      </c>
      <c r="C239" s="52" t="s">
        <v>305</v>
      </c>
      <c r="D239" s="53" t="s">
        <v>572</v>
      </c>
      <c r="E239" s="53">
        <v>27.68</v>
      </c>
      <c r="F239" s="54">
        <f t="shared" si="49"/>
        <v>0</v>
      </c>
    </row>
    <row r="240" spans="1:6" s="8" customFormat="1">
      <c r="A240" s="51" t="s">
        <v>280</v>
      </c>
      <c r="B240" s="23" t="s">
        <v>432</v>
      </c>
      <c r="C240" s="52" t="s">
        <v>305</v>
      </c>
      <c r="D240" s="53" t="s">
        <v>572</v>
      </c>
      <c r="E240" s="53">
        <v>36.39</v>
      </c>
      <c r="F240" s="54">
        <f t="shared" si="49"/>
        <v>0</v>
      </c>
    </row>
    <row r="241" spans="1:6" s="8" customFormat="1">
      <c r="A241" s="51" t="s">
        <v>281</v>
      </c>
      <c r="B241" s="23" t="s">
        <v>433</v>
      </c>
      <c r="C241" s="52" t="s">
        <v>305</v>
      </c>
      <c r="D241" s="53" t="s">
        <v>572</v>
      </c>
      <c r="E241" s="53">
        <v>9.61</v>
      </c>
      <c r="F241" s="54">
        <f t="shared" si="49"/>
        <v>0</v>
      </c>
    </row>
    <row r="242" spans="1:6" s="8" customFormat="1">
      <c r="A242" s="57" t="s">
        <v>122</v>
      </c>
      <c r="B242" s="55" t="s">
        <v>434</v>
      </c>
      <c r="C242" s="55"/>
      <c r="D242" s="20"/>
      <c r="E242" s="53"/>
      <c r="F242" s="54"/>
    </row>
    <row r="243" spans="1:6" s="8" customFormat="1">
      <c r="A243" s="51" t="s">
        <v>282</v>
      </c>
      <c r="B243" s="23" t="s">
        <v>435</v>
      </c>
      <c r="C243" s="52" t="s">
        <v>135</v>
      </c>
      <c r="D243" s="53" t="s">
        <v>572</v>
      </c>
      <c r="E243" s="53">
        <v>85.66</v>
      </c>
      <c r="F243" s="54">
        <f t="shared" ref="F243:F246" si="50">+D243*E243</f>
        <v>0</v>
      </c>
    </row>
    <row r="244" spans="1:6" s="8" customFormat="1">
      <c r="A244" s="51" t="s">
        <v>283</v>
      </c>
      <c r="B244" s="23" t="s">
        <v>436</v>
      </c>
      <c r="C244" s="52" t="s">
        <v>135</v>
      </c>
      <c r="D244" s="53" t="s">
        <v>572</v>
      </c>
      <c r="E244" s="53">
        <v>13.34</v>
      </c>
      <c r="F244" s="54">
        <f t="shared" si="50"/>
        <v>0</v>
      </c>
    </row>
    <row r="245" spans="1:6" s="8" customFormat="1" ht="25.5">
      <c r="A245" s="51" t="s">
        <v>284</v>
      </c>
      <c r="B245" s="23" t="s">
        <v>437</v>
      </c>
      <c r="C245" s="52" t="s">
        <v>135</v>
      </c>
      <c r="D245" s="53">
        <v>0</v>
      </c>
      <c r="E245" s="53">
        <v>3091.63</v>
      </c>
      <c r="F245" s="54">
        <f t="shared" si="50"/>
        <v>0</v>
      </c>
    </row>
    <row r="246" spans="1:6" s="8" customFormat="1" ht="25.5">
      <c r="A246" s="51" t="s">
        <v>284</v>
      </c>
      <c r="B246" s="23" t="s">
        <v>437</v>
      </c>
      <c r="C246" s="52" t="s">
        <v>135</v>
      </c>
      <c r="D246" s="53">
        <v>0</v>
      </c>
      <c r="E246" s="53">
        <v>196.72</v>
      </c>
      <c r="F246" s="54">
        <f t="shared" si="50"/>
        <v>0</v>
      </c>
    </row>
    <row r="247" spans="1:6" s="8" customFormat="1" ht="15">
      <c r="A247" s="168" t="s">
        <v>525</v>
      </c>
      <c r="B247" s="169"/>
      <c r="C247" s="169"/>
      <c r="D247" s="169"/>
      <c r="E247" s="170"/>
      <c r="F247" s="56">
        <f>SUM(F222:F246)</f>
        <v>0</v>
      </c>
    </row>
    <row r="248" spans="1:6" s="9" customFormat="1">
      <c r="A248" s="29" t="s">
        <v>45</v>
      </c>
      <c r="B248" s="1" t="s">
        <v>125</v>
      </c>
      <c r="C248" s="1"/>
      <c r="D248" s="48"/>
      <c r="E248" s="48"/>
      <c r="F248" s="48"/>
    </row>
    <row r="249" spans="1:6" s="8" customFormat="1">
      <c r="A249" s="63" t="s">
        <v>46</v>
      </c>
      <c r="B249" s="55" t="s">
        <v>438</v>
      </c>
      <c r="C249" s="55"/>
      <c r="D249" s="20"/>
      <c r="E249" s="20"/>
      <c r="F249" s="20"/>
    </row>
    <row r="250" spans="1:6" s="8" customFormat="1" ht="25.5">
      <c r="A250" s="51" t="s">
        <v>285</v>
      </c>
      <c r="B250" s="23" t="s">
        <v>439</v>
      </c>
      <c r="C250" s="52" t="s">
        <v>317</v>
      </c>
      <c r="D250" s="53" t="s">
        <v>572</v>
      </c>
      <c r="E250" s="53">
        <v>15.86</v>
      </c>
      <c r="F250" s="54">
        <f t="shared" ref="F250:F261" si="51">+D250*E250</f>
        <v>0</v>
      </c>
    </row>
    <row r="251" spans="1:6" s="8" customFormat="1">
      <c r="A251" s="51" t="s">
        <v>286</v>
      </c>
      <c r="B251" s="23" t="s">
        <v>440</v>
      </c>
      <c r="C251" s="52" t="s">
        <v>305</v>
      </c>
      <c r="D251" s="53" t="s">
        <v>572</v>
      </c>
      <c r="E251" s="53">
        <v>9.91</v>
      </c>
      <c r="F251" s="54">
        <f t="shared" si="51"/>
        <v>0</v>
      </c>
    </row>
    <row r="252" spans="1:6" s="8" customFormat="1">
      <c r="A252" s="51" t="s">
        <v>287</v>
      </c>
      <c r="B252" s="23" t="s">
        <v>441</v>
      </c>
      <c r="C252" s="52" t="s">
        <v>305</v>
      </c>
      <c r="D252" s="53" t="s">
        <v>572</v>
      </c>
      <c r="E252" s="53">
        <v>0.86</v>
      </c>
      <c r="F252" s="54">
        <f t="shared" si="51"/>
        <v>0</v>
      </c>
    </row>
    <row r="253" spans="1:6" s="8" customFormat="1">
      <c r="A253" s="51" t="s">
        <v>288</v>
      </c>
      <c r="B253" s="23" t="s">
        <v>442</v>
      </c>
      <c r="C253" s="52" t="s">
        <v>443</v>
      </c>
      <c r="D253" s="53" t="s">
        <v>572</v>
      </c>
      <c r="E253" s="53">
        <v>1</v>
      </c>
      <c r="F253" s="54">
        <f t="shared" si="51"/>
        <v>0</v>
      </c>
    </row>
    <row r="254" spans="1:6" s="8" customFormat="1" ht="25.5">
      <c r="A254" s="51" t="s">
        <v>289</v>
      </c>
      <c r="B254" s="23" t="s">
        <v>444</v>
      </c>
      <c r="C254" s="52" t="s">
        <v>317</v>
      </c>
      <c r="D254" s="53" t="s">
        <v>572</v>
      </c>
      <c r="E254" s="53">
        <v>0.96</v>
      </c>
      <c r="F254" s="54">
        <f t="shared" si="51"/>
        <v>0</v>
      </c>
    </row>
    <row r="255" spans="1:6" s="8" customFormat="1">
      <c r="A255" s="51" t="s">
        <v>290</v>
      </c>
      <c r="B255" s="23" t="s">
        <v>445</v>
      </c>
      <c r="C255" s="52" t="s">
        <v>317</v>
      </c>
      <c r="D255" s="53" t="s">
        <v>572</v>
      </c>
      <c r="E255" s="53">
        <v>2.5299999999999998</v>
      </c>
      <c r="F255" s="54">
        <f t="shared" si="51"/>
        <v>0</v>
      </c>
    </row>
    <row r="256" spans="1:6" s="8" customFormat="1">
      <c r="A256" s="51" t="s">
        <v>291</v>
      </c>
      <c r="B256" s="23" t="s">
        <v>446</v>
      </c>
      <c r="C256" s="52" t="s">
        <v>305</v>
      </c>
      <c r="D256" s="53" t="s">
        <v>572</v>
      </c>
      <c r="E256" s="53">
        <v>7.02</v>
      </c>
      <c r="F256" s="54">
        <f t="shared" si="51"/>
        <v>0</v>
      </c>
    </row>
    <row r="257" spans="1:9" s="8" customFormat="1" ht="51">
      <c r="A257" s="51" t="s">
        <v>292</v>
      </c>
      <c r="B257" s="18" t="s">
        <v>508</v>
      </c>
      <c r="C257" s="52" t="s">
        <v>305</v>
      </c>
      <c r="D257" s="53" t="s">
        <v>572</v>
      </c>
      <c r="E257" s="53">
        <v>149</v>
      </c>
      <c r="F257" s="54">
        <f t="shared" si="51"/>
        <v>0</v>
      </c>
    </row>
    <row r="258" spans="1:9" s="8" customFormat="1">
      <c r="A258" s="51" t="s">
        <v>293</v>
      </c>
      <c r="B258" s="23" t="s">
        <v>447</v>
      </c>
      <c r="C258" s="52" t="s">
        <v>305</v>
      </c>
      <c r="D258" s="53" t="s">
        <v>572</v>
      </c>
      <c r="E258" s="53">
        <v>45</v>
      </c>
      <c r="F258" s="54">
        <f t="shared" si="51"/>
        <v>0</v>
      </c>
    </row>
    <row r="259" spans="1:9" s="8" customFormat="1" ht="25.5">
      <c r="A259" s="51" t="s">
        <v>294</v>
      </c>
      <c r="B259" s="23" t="s">
        <v>448</v>
      </c>
      <c r="C259" s="52" t="s">
        <v>305</v>
      </c>
      <c r="D259" s="53" t="s">
        <v>572</v>
      </c>
      <c r="E259" s="53">
        <v>17.55</v>
      </c>
      <c r="F259" s="54">
        <f t="shared" si="51"/>
        <v>0</v>
      </c>
    </row>
    <row r="260" spans="1:9" s="8" customFormat="1" ht="38.25">
      <c r="A260" s="51" t="s">
        <v>295</v>
      </c>
      <c r="B260" s="23" t="s">
        <v>449</v>
      </c>
      <c r="C260" s="52" t="s">
        <v>305</v>
      </c>
      <c r="D260" s="53" t="s">
        <v>572</v>
      </c>
      <c r="E260" s="54">
        <v>17.77</v>
      </c>
      <c r="F260" s="54">
        <f t="shared" si="51"/>
        <v>0</v>
      </c>
    </row>
    <row r="261" spans="1:9" s="8" customFormat="1">
      <c r="A261" s="51" t="s">
        <v>296</v>
      </c>
      <c r="B261" s="23" t="s">
        <v>450</v>
      </c>
      <c r="C261" s="52" t="s">
        <v>305</v>
      </c>
      <c r="D261" s="53" t="s">
        <v>572</v>
      </c>
      <c r="E261" s="53">
        <v>3.63</v>
      </c>
      <c r="F261" s="54">
        <f t="shared" si="51"/>
        <v>0</v>
      </c>
    </row>
    <row r="262" spans="1:9" s="8" customFormat="1" ht="15">
      <c r="A262" s="168" t="s">
        <v>526</v>
      </c>
      <c r="B262" s="169"/>
      <c r="C262" s="169"/>
      <c r="D262" s="169"/>
      <c r="E262" s="170"/>
      <c r="F262" s="56">
        <f>SUM(F250:F261)</f>
        <v>0</v>
      </c>
    </row>
    <row r="263" spans="1:9" s="9" customFormat="1">
      <c r="A263" s="29" t="s">
        <v>49</v>
      </c>
      <c r="B263" s="1" t="s">
        <v>133</v>
      </c>
      <c r="C263" s="1"/>
      <c r="D263" s="48"/>
      <c r="E263" s="48"/>
      <c r="F263" s="48"/>
    </row>
    <row r="264" spans="1:9" s="8" customFormat="1">
      <c r="A264" s="57" t="s">
        <v>47</v>
      </c>
      <c r="B264" s="55" t="s">
        <v>451</v>
      </c>
      <c r="C264" s="64"/>
      <c r="D264" s="54"/>
      <c r="E264" s="54"/>
      <c r="F264" s="54"/>
    </row>
    <row r="265" spans="1:9" s="8" customFormat="1" ht="25.5">
      <c r="A265" s="51" t="s">
        <v>297</v>
      </c>
      <c r="B265" s="23" t="s">
        <v>452</v>
      </c>
      <c r="C265" s="52" t="s">
        <v>317</v>
      </c>
      <c r="D265" s="53" t="s">
        <v>572</v>
      </c>
      <c r="E265" s="54">
        <v>268.68</v>
      </c>
      <c r="F265" s="54">
        <f t="shared" ref="F265:F267" si="52">+D265*E265</f>
        <v>0</v>
      </c>
      <c r="I265" s="84"/>
    </row>
    <row r="266" spans="1:9" s="8" customFormat="1" ht="25.5">
      <c r="A266" s="51" t="s">
        <v>298</v>
      </c>
      <c r="B266" s="23" t="s">
        <v>453</v>
      </c>
      <c r="C266" s="52" t="s">
        <v>135</v>
      </c>
      <c r="D266" s="53" t="s">
        <v>572</v>
      </c>
      <c r="E266" s="54">
        <v>267.91000000000003</v>
      </c>
      <c r="F266" s="54">
        <f t="shared" si="52"/>
        <v>0</v>
      </c>
      <c r="I266" s="84"/>
    </row>
    <row r="267" spans="1:9" s="8" customFormat="1" ht="38.25">
      <c r="A267" s="51" t="s">
        <v>299</v>
      </c>
      <c r="B267" s="18" t="s">
        <v>509</v>
      </c>
      <c r="C267" s="52" t="s">
        <v>454</v>
      </c>
      <c r="D267" s="53" t="s">
        <v>572</v>
      </c>
      <c r="E267" s="54">
        <v>52.65</v>
      </c>
      <c r="F267" s="54">
        <f t="shared" si="52"/>
        <v>0</v>
      </c>
      <c r="I267" s="84"/>
    </row>
    <row r="268" spans="1:9" s="8" customFormat="1">
      <c r="A268" s="57" t="s">
        <v>48</v>
      </c>
      <c r="B268" s="55" t="s">
        <v>109</v>
      </c>
      <c r="C268" s="64"/>
      <c r="D268" s="54"/>
      <c r="E268" s="54"/>
      <c r="F268" s="54"/>
      <c r="I268" s="84"/>
    </row>
    <row r="269" spans="1:9" s="8" customFormat="1" ht="38.25">
      <c r="A269" s="51" t="s">
        <v>300</v>
      </c>
      <c r="B269" s="23" t="s">
        <v>455</v>
      </c>
      <c r="C269" s="52" t="s">
        <v>135</v>
      </c>
      <c r="D269" s="53" t="s">
        <v>572</v>
      </c>
      <c r="E269" s="54">
        <v>61.41</v>
      </c>
      <c r="F269" s="54">
        <f t="shared" ref="F269:F271" si="53">+D269*E269</f>
        <v>0</v>
      </c>
      <c r="I269" s="84"/>
    </row>
    <row r="270" spans="1:9" s="8" customFormat="1" ht="51">
      <c r="A270" s="51" t="s">
        <v>301</v>
      </c>
      <c r="B270" s="18" t="s">
        <v>510</v>
      </c>
      <c r="C270" s="52" t="s">
        <v>135</v>
      </c>
      <c r="D270" s="53" t="s">
        <v>572</v>
      </c>
      <c r="E270" s="54">
        <v>56.21</v>
      </c>
      <c r="F270" s="54">
        <f t="shared" si="53"/>
        <v>0</v>
      </c>
      <c r="I270" s="84"/>
    </row>
    <row r="271" spans="1:9" s="8" customFormat="1" ht="38.25">
      <c r="A271" s="51" t="s">
        <v>302</v>
      </c>
      <c r="B271" s="18" t="s">
        <v>511</v>
      </c>
      <c r="C271" s="52" t="s">
        <v>317</v>
      </c>
      <c r="D271" s="53" t="s">
        <v>572</v>
      </c>
      <c r="E271" s="54">
        <v>51.26</v>
      </c>
      <c r="F271" s="54">
        <f t="shared" si="53"/>
        <v>0</v>
      </c>
      <c r="I271" s="84"/>
    </row>
    <row r="272" spans="1:9" s="8" customFormat="1" ht="15">
      <c r="A272" s="168" t="s">
        <v>527</v>
      </c>
      <c r="B272" s="169"/>
      <c r="C272" s="169"/>
      <c r="D272" s="169"/>
      <c r="E272" s="170"/>
      <c r="F272" s="56">
        <f>SUM(F264:F271)</f>
        <v>0</v>
      </c>
      <c r="I272" s="84"/>
    </row>
    <row r="273" spans="1:9" s="9" customFormat="1">
      <c r="A273" s="29" t="s">
        <v>50</v>
      </c>
      <c r="B273" s="1" t="s">
        <v>139</v>
      </c>
      <c r="C273" s="1"/>
      <c r="D273" s="48"/>
      <c r="E273" s="49"/>
      <c r="F273" s="48"/>
      <c r="I273" s="88"/>
    </row>
    <row r="274" spans="1:9" s="8" customFormat="1">
      <c r="A274" s="57" t="s">
        <v>51</v>
      </c>
      <c r="B274" s="55" t="s">
        <v>456</v>
      </c>
      <c r="C274" s="55"/>
      <c r="D274" s="20"/>
      <c r="E274" s="20"/>
      <c r="F274" s="20"/>
    </row>
    <row r="275" spans="1:9" s="8" customFormat="1" ht="12.75" customHeight="1">
      <c r="A275" s="51" t="s">
        <v>52</v>
      </c>
      <c r="B275" s="23" t="s">
        <v>140</v>
      </c>
      <c r="C275" s="52" t="s">
        <v>135</v>
      </c>
      <c r="D275" s="53" t="s">
        <v>572</v>
      </c>
      <c r="E275" s="54">
        <v>1.62</v>
      </c>
      <c r="F275" s="54">
        <f t="shared" ref="F275" si="54">+D275*E275</f>
        <v>0</v>
      </c>
    </row>
    <row r="276" spans="1:9" s="8" customFormat="1" ht="15">
      <c r="A276" s="168" t="s">
        <v>567</v>
      </c>
      <c r="B276" s="169"/>
      <c r="C276" s="169"/>
      <c r="D276" s="169"/>
      <c r="E276" s="170"/>
      <c r="F276" s="56">
        <f>SUM(F275)</f>
        <v>0</v>
      </c>
    </row>
    <row r="277" spans="1:9" s="35" customFormat="1" ht="25.5">
      <c r="A277" s="37"/>
      <c r="B277" s="21" t="s">
        <v>54</v>
      </c>
      <c r="C277" s="21"/>
      <c r="D277" s="50" t="s">
        <v>54</v>
      </c>
      <c r="E277" s="50"/>
      <c r="F277" s="65">
        <f>SUM(F5:F276)/2</f>
        <v>299444.98001386272</v>
      </c>
    </row>
    <row r="278" spans="1:9" s="35" customFormat="1">
      <c r="A278" s="39"/>
      <c r="B278" s="14"/>
      <c r="C278" s="14"/>
      <c r="D278" s="40"/>
      <c r="E278" s="38"/>
      <c r="F278" s="38"/>
    </row>
    <row r="279" spans="1:9" s="35" customFormat="1">
      <c r="A279" s="39"/>
      <c r="B279" s="14"/>
      <c r="C279" s="14"/>
      <c r="D279" s="40"/>
      <c r="E279" s="38"/>
      <c r="F279" s="24"/>
    </row>
    <row r="280" spans="1:9" s="35" customFormat="1">
      <c r="A280" s="39"/>
      <c r="B280" s="69" t="s">
        <v>4</v>
      </c>
      <c r="C280" s="69"/>
      <c r="D280" s="69"/>
      <c r="E280" s="69"/>
      <c r="F280" s="69"/>
    </row>
    <row r="281" spans="1:9" s="35" customFormat="1">
      <c r="A281" s="41"/>
      <c r="B281" s="42" t="s">
        <v>3</v>
      </c>
      <c r="C281" s="42"/>
      <c r="D281" s="42"/>
      <c r="E281" s="42"/>
      <c r="F281" s="42"/>
    </row>
    <row r="282" spans="1:9" s="35" customFormat="1" ht="25.5">
      <c r="A282" s="41"/>
      <c r="B282" s="69" t="s">
        <v>576</v>
      </c>
      <c r="C282" s="69"/>
      <c r="D282" s="69"/>
      <c r="E282" s="69"/>
      <c r="F282" s="69"/>
    </row>
    <row r="283" spans="1:9">
      <c r="B283" s="42" t="s">
        <v>577</v>
      </c>
    </row>
  </sheetData>
  <mergeCells count="19">
    <mergeCell ref="A272:E272"/>
    <mergeCell ref="A276:E276"/>
    <mergeCell ref="A150:E150"/>
    <mergeCell ref="A162:E162"/>
    <mergeCell ref="A176:E176"/>
    <mergeCell ref="A184:E184"/>
    <mergeCell ref="A195:E195"/>
    <mergeCell ref="A205:E205"/>
    <mergeCell ref="A1:F1"/>
    <mergeCell ref="A211:E211"/>
    <mergeCell ref="A219:E219"/>
    <mergeCell ref="A247:E247"/>
    <mergeCell ref="A262:E262"/>
    <mergeCell ref="A3:E3"/>
    <mergeCell ref="A9:E9"/>
    <mergeCell ref="A15:E15"/>
    <mergeCell ref="A23:E23"/>
    <mergeCell ref="A29:E29"/>
    <mergeCell ref="A82:E82"/>
  </mergeCells>
  <pageMargins left="0.98425196850393704" right="0.78740157480314965" top="0.98425196850393704" bottom="0.78740157480314965" header="0.31496062992125984" footer="0.31496062992125984"/>
  <pageSetup paperSize="9" fitToWidth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3"/>
  <sheetViews>
    <sheetView zoomScale="90" zoomScaleNormal="90" workbookViewId="0">
      <pane ySplit="3" topLeftCell="A4" activePane="bottomLeft" state="frozen"/>
      <selection pane="bottomLeft" activeCell="P16" sqref="P16"/>
    </sheetView>
  </sheetViews>
  <sheetFormatPr defaultColWidth="9.140625" defaultRowHeight="12.75"/>
  <cols>
    <col min="1" max="1" width="6.85546875" style="43" customWidth="1"/>
    <col min="2" max="2" width="31.7109375" style="44" customWidth="1"/>
    <col min="3" max="3" width="6.28515625" style="44" customWidth="1"/>
    <col min="4" max="4" width="9.140625" style="45" bestFit="1" customWidth="1"/>
    <col min="5" max="5" width="10" style="46" bestFit="1" customWidth="1"/>
    <col min="6" max="6" width="15.28515625" style="46" bestFit="1" customWidth="1"/>
    <col min="7" max="16384" width="9.140625" style="36"/>
  </cols>
  <sheetData>
    <row r="1" spans="1:6" ht="21">
      <c r="A1" s="166" t="s">
        <v>586</v>
      </c>
      <c r="B1" s="167"/>
      <c r="C1" s="167"/>
      <c r="D1" s="167"/>
      <c r="E1" s="167"/>
      <c r="F1" s="167"/>
    </row>
    <row r="2" spans="1:6" ht="25.5">
      <c r="A2" s="66" t="s">
        <v>0</v>
      </c>
      <c r="B2" s="66" t="s">
        <v>581</v>
      </c>
      <c r="C2" s="66" t="s">
        <v>55</v>
      </c>
      <c r="D2" s="66" t="s">
        <v>573</v>
      </c>
      <c r="E2" s="66" t="s">
        <v>575</v>
      </c>
      <c r="F2" s="66" t="s">
        <v>574</v>
      </c>
    </row>
    <row r="3" spans="1:6" ht="15">
      <c r="A3" s="171" t="s">
        <v>532</v>
      </c>
      <c r="B3" s="172"/>
      <c r="C3" s="172"/>
      <c r="D3" s="178"/>
      <c r="E3" s="174"/>
      <c r="F3" s="83">
        <f>+F277+2.39</f>
        <v>303965.84264916304</v>
      </c>
    </row>
    <row r="4" spans="1:6" s="8" customFormat="1">
      <c r="A4" s="26">
        <v>1</v>
      </c>
      <c r="B4" s="3" t="s">
        <v>141</v>
      </c>
      <c r="C4" s="4"/>
      <c r="D4" s="5"/>
      <c r="E4" s="6"/>
      <c r="F4" s="6"/>
    </row>
    <row r="5" spans="1:6" s="8" customFormat="1" ht="25.5">
      <c r="A5" s="51" t="s">
        <v>6</v>
      </c>
      <c r="B5" s="23" t="s">
        <v>303</v>
      </c>
      <c r="C5" s="52" t="s">
        <v>135</v>
      </c>
      <c r="D5" s="53">
        <v>6</v>
      </c>
      <c r="E5" s="54">
        <v>224.25</v>
      </c>
      <c r="F5" s="54">
        <f>+D5*E5</f>
        <v>1345.5</v>
      </c>
    </row>
    <row r="6" spans="1:6" s="8" customFormat="1" ht="25.5">
      <c r="A6" s="51" t="s">
        <v>5</v>
      </c>
      <c r="B6" s="23" t="s">
        <v>304</v>
      </c>
      <c r="C6" s="52" t="s">
        <v>305</v>
      </c>
      <c r="D6" s="53">
        <v>1</v>
      </c>
      <c r="E6" s="54">
        <v>3090.96</v>
      </c>
      <c r="F6" s="54">
        <f t="shared" ref="F6:F8" si="0">+D6*E6</f>
        <v>3090.96</v>
      </c>
    </row>
    <row r="7" spans="1:6" s="8" customFormat="1" ht="25.5">
      <c r="A7" s="51" t="s">
        <v>7</v>
      </c>
      <c r="B7" s="23" t="s">
        <v>306</v>
      </c>
      <c r="C7" s="52" t="s">
        <v>135</v>
      </c>
      <c r="D7" s="53">
        <v>727.28</v>
      </c>
      <c r="E7" s="54">
        <v>12.48</v>
      </c>
      <c r="F7" s="54">
        <f t="shared" si="0"/>
        <v>9076.4544000000005</v>
      </c>
    </row>
    <row r="8" spans="1:6" s="8" customFormat="1" ht="25.5">
      <c r="A8" s="51" t="s">
        <v>8</v>
      </c>
      <c r="B8" s="23" t="s">
        <v>307</v>
      </c>
      <c r="C8" s="52" t="s">
        <v>305</v>
      </c>
      <c r="D8" s="53">
        <v>1</v>
      </c>
      <c r="E8" s="54">
        <v>1559.37</v>
      </c>
      <c r="F8" s="54">
        <f t="shared" si="0"/>
        <v>1559.37</v>
      </c>
    </row>
    <row r="9" spans="1:6" s="8" customFormat="1" ht="15">
      <c r="A9" s="175" t="s">
        <v>512</v>
      </c>
      <c r="B9" s="176"/>
      <c r="C9" s="176"/>
      <c r="D9" s="176"/>
      <c r="E9" s="170"/>
      <c r="F9" s="56">
        <f>SUM(F5:F8)</f>
        <v>15072.2844</v>
      </c>
    </row>
    <row r="10" spans="1:6" s="8" customFormat="1">
      <c r="A10" s="26">
        <v>2</v>
      </c>
      <c r="B10" s="1" t="s">
        <v>142</v>
      </c>
      <c r="C10" s="4"/>
      <c r="D10" s="5"/>
      <c r="E10" s="6"/>
      <c r="F10" s="6"/>
    </row>
    <row r="11" spans="1:6" s="8" customFormat="1" ht="38.25">
      <c r="A11" s="51" t="s">
        <v>9</v>
      </c>
      <c r="B11" s="18" t="s">
        <v>457</v>
      </c>
      <c r="C11" s="52" t="s">
        <v>308</v>
      </c>
      <c r="D11" s="53">
        <v>120.24</v>
      </c>
      <c r="E11" s="54">
        <v>22.7</v>
      </c>
      <c r="F11" s="54">
        <f t="shared" ref="F11:F14" si="1">+D11*E11</f>
        <v>2729.4479999999999</v>
      </c>
    </row>
    <row r="12" spans="1:6" s="8" customFormat="1">
      <c r="A12" s="51" t="s">
        <v>10</v>
      </c>
      <c r="B12" s="23" t="s">
        <v>309</v>
      </c>
      <c r="C12" s="52" t="s">
        <v>135</v>
      </c>
      <c r="D12" s="53">
        <v>148.82</v>
      </c>
      <c r="E12" s="54">
        <v>11.86</v>
      </c>
      <c r="F12" s="54">
        <f t="shared" si="1"/>
        <v>1765.0051999999998</v>
      </c>
    </row>
    <row r="13" spans="1:6" s="8" customFormat="1" ht="51">
      <c r="A13" s="51" t="s">
        <v>11</v>
      </c>
      <c r="B13" s="18" t="s">
        <v>458</v>
      </c>
      <c r="C13" s="52" t="s">
        <v>308</v>
      </c>
      <c r="D13" s="53">
        <v>62.48</v>
      </c>
      <c r="E13" s="54">
        <v>33.35</v>
      </c>
      <c r="F13" s="54">
        <f t="shared" si="1"/>
        <v>2083.7080000000001</v>
      </c>
    </row>
    <row r="14" spans="1:6" s="8" customFormat="1" ht="25.5">
      <c r="A14" s="51" t="s">
        <v>12</v>
      </c>
      <c r="B14" s="23" t="s">
        <v>310</v>
      </c>
      <c r="C14" s="52" t="s">
        <v>308</v>
      </c>
      <c r="D14" s="53">
        <v>124.5</v>
      </c>
      <c r="E14" s="54">
        <v>27.46</v>
      </c>
      <c r="F14" s="54">
        <f t="shared" si="1"/>
        <v>3418.77</v>
      </c>
    </row>
    <row r="15" spans="1:6" s="8" customFormat="1" ht="12.75" customHeight="1">
      <c r="A15" s="175" t="s">
        <v>513</v>
      </c>
      <c r="B15" s="176"/>
      <c r="C15" s="176"/>
      <c r="D15" s="176"/>
      <c r="E15" s="177"/>
      <c r="F15" s="56">
        <f>SUM(F11:F14)</f>
        <v>9996.9312000000009</v>
      </c>
    </row>
    <row r="16" spans="1:6" s="8" customFormat="1" ht="12.75" customHeight="1">
      <c r="A16" s="27">
        <v>3</v>
      </c>
      <c r="B16" s="1" t="s">
        <v>58</v>
      </c>
      <c r="C16" s="4"/>
      <c r="D16" s="5"/>
      <c r="E16" s="6"/>
      <c r="F16" s="6"/>
    </row>
    <row r="17" spans="1:28" s="8" customFormat="1">
      <c r="A17" s="57" t="s">
        <v>13</v>
      </c>
      <c r="B17" s="55" t="s">
        <v>311</v>
      </c>
      <c r="C17" s="55"/>
      <c r="D17" s="55"/>
      <c r="E17" s="55"/>
      <c r="F17" s="55"/>
    </row>
    <row r="18" spans="1:28" s="8" customFormat="1" ht="38.25">
      <c r="A18" s="58" t="s">
        <v>144</v>
      </c>
      <c r="B18" s="18" t="s">
        <v>459</v>
      </c>
      <c r="C18" s="52" t="s">
        <v>135</v>
      </c>
      <c r="D18" s="53">
        <v>239.89</v>
      </c>
      <c r="E18" s="54">
        <v>36.619999999999997</v>
      </c>
      <c r="F18" s="54">
        <f t="shared" ref="F18:F20" si="2">+D18*E18</f>
        <v>8784.7717999999986</v>
      </c>
    </row>
    <row r="19" spans="1:28" s="8" customFormat="1" ht="63.75">
      <c r="A19" s="58" t="s">
        <v>145</v>
      </c>
      <c r="B19" s="23" t="s">
        <v>312</v>
      </c>
      <c r="C19" s="59" t="s">
        <v>308</v>
      </c>
      <c r="D19" s="53">
        <v>75.19</v>
      </c>
      <c r="E19" s="54">
        <v>1349.85</v>
      </c>
      <c r="F19" s="54">
        <f t="shared" si="2"/>
        <v>101495.22149999999</v>
      </c>
    </row>
    <row r="20" spans="1:28" s="8" customFormat="1" ht="38.25">
      <c r="A20" s="58" t="s">
        <v>533</v>
      </c>
      <c r="B20" s="23" t="s">
        <v>534</v>
      </c>
      <c r="C20" s="59" t="s">
        <v>317</v>
      </c>
      <c r="D20" s="53">
        <v>378</v>
      </c>
      <c r="E20" s="87">
        <f>12856.01/378</f>
        <v>34.010608465608463</v>
      </c>
      <c r="F20" s="54">
        <f t="shared" si="2"/>
        <v>12856.009999999998</v>
      </c>
    </row>
    <row r="21" spans="1:28" s="8" customFormat="1">
      <c r="A21" s="57" t="s">
        <v>14</v>
      </c>
      <c r="B21" s="55" t="s">
        <v>313</v>
      </c>
      <c r="C21" s="55"/>
      <c r="D21" s="20"/>
      <c r="E21" s="54"/>
      <c r="F21" s="54"/>
    </row>
    <row r="22" spans="1:28" s="8" customFormat="1" ht="76.5">
      <c r="A22" s="58" t="s">
        <v>146</v>
      </c>
      <c r="B22" s="18" t="s">
        <v>460</v>
      </c>
      <c r="C22" s="59" t="s">
        <v>308</v>
      </c>
      <c r="D22" s="53">
        <v>17.07</v>
      </c>
      <c r="E22" s="54">
        <v>1349.85</v>
      </c>
      <c r="F22" s="54">
        <f>+D22*E22</f>
        <v>23041.9395</v>
      </c>
    </row>
    <row r="23" spans="1:28" s="8" customFormat="1" ht="15">
      <c r="A23" s="168" t="s">
        <v>514</v>
      </c>
      <c r="B23" s="169"/>
      <c r="C23" s="169"/>
      <c r="D23" s="169"/>
      <c r="E23" s="170"/>
      <c r="F23" s="56">
        <f>SUM(F18:F22)</f>
        <v>146177.94279999999</v>
      </c>
    </row>
    <row r="24" spans="1:28" s="8" customFormat="1">
      <c r="A24" s="26" t="s">
        <v>1</v>
      </c>
      <c r="B24" s="1" t="s">
        <v>143</v>
      </c>
      <c r="C24" s="4"/>
      <c r="D24" s="5"/>
      <c r="E24" s="6"/>
      <c r="F24" s="6"/>
    </row>
    <row r="25" spans="1:28" s="8" customFormat="1">
      <c r="A25" s="57" t="s">
        <v>2</v>
      </c>
      <c r="B25" s="55" t="s">
        <v>314</v>
      </c>
      <c r="C25" s="55"/>
      <c r="D25" s="55"/>
      <c r="E25" s="55"/>
      <c r="F25" s="55"/>
    </row>
    <row r="26" spans="1:28" s="8" customFormat="1" ht="76.5">
      <c r="A26" s="58" t="s">
        <v>147</v>
      </c>
      <c r="B26" s="23" t="s">
        <v>528</v>
      </c>
      <c r="C26" s="52" t="s">
        <v>308</v>
      </c>
      <c r="D26" s="53">
        <v>13.16</v>
      </c>
      <c r="E26" s="53">
        <v>1349.85</v>
      </c>
      <c r="F26" s="54">
        <f t="shared" ref="F26:F28" si="3">+D26*E26</f>
        <v>17764.025999999998</v>
      </c>
    </row>
    <row r="27" spans="1:28" s="8" customFormat="1" ht="76.5">
      <c r="A27" s="58" t="s">
        <v>148</v>
      </c>
      <c r="B27" s="23" t="s">
        <v>529</v>
      </c>
      <c r="C27" s="52" t="s">
        <v>308</v>
      </c>
      <c r="D27" s="53">
        <v>13.3</v>
      </c>
      <c r="E27" s="53">
        <v>1295.98</v>
      </c>
      <c r="F27" s="54">
        <f t="shared" si="3"/>
        <v>17236.534</v>
      </c>
    </row>
    <row r="28" spans="1:28" s="8" customFormat="1" ht="38.25">
      <c r="A28" s="58" t="s">
        <v>149</v>
      </c>
      <c r="B28" s="23" t="s">
        <v>530</v>
      </c>
      <c r="C28" s="52" t="s">
        <v>135</v>
      </c>
      <c r="D28" s="53">
        <v>391</v>
      </c>
      <c r="E28" s="53">
        <v>116.99</v>
      </c>
      <c r="F28" s="54">
        <f t="shared" si="3"/>
        <v>45743.09</v>
      </c>
    </row>
    <row r="29" spans="1:28" s="8" customFormat="1" ht="15">
      <c r="A29" s="168" t="s">
        <v>515</v>
      </c>
      <c r="B29" s="169"/>
      <c r="C29" s="169"/>
      <c r="D29" s="169"/>
      <c r="E29" s="170"/>
      <c r="F29" s="56">
        <f>SUM(F26:F28)</f>
        <v>80743.649999999994</v>
      </c>
    </row>
    <row r="30" spans="1:28" s="9" customFormat="1">
      <c r="A30" s="26">
        <v>5</v>
      </c>
      <c r="B30" s="1" t="s">
        <v>59</v>
      </c>
      <c r="C30" s="1"/>
      <c r="D30" s="47"/>
      <c r="E30" s="48"/>
      <c r="F30" s="48"/>
    </row>
    <row r="31" spans="1:28" s="15" customFormat="1" ht="25.5">
      <c r="A31" s="57" t="s">
        <v>25</v>
      </c>
      <c r="B31" s="55" t="s">
        <v>315</v>
      </c>
      <c r="C31" s="55"/>
      <c r="D31" s="20"/>
      <c r="E31" s="20"/>
      <c r="F31" s="2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0" customFormat="1" ht="25.5">
      <c r="A32" s="58" t="s">
        <v>150</v>
      </c>
      <c r="B32" s="23" t="s">
        <v>316</v>
      </c>
      <c r="C32" s="52" t="s">
        <v>317</v>
      </c>
      <c r="D32" s="53"/>
      <c r="E32" s="53">
        <v>14.54</v>
      </c>
      <c r="F32" s="54">
        <f t="shared" ref="F32:F36" si="4">+D32*E32</f>
        <v>0</v>
      </c>
    </row>
    <row r="33" spans="1:28" s="11" customFormat="1" ht="25.5">
      <c r="A33" s="58" t="s">
        <v>151</v>
      </c>
      <c r="B33" s="23" t="s">
        <v>318</v>
      </c>
      <c r="C33" s="52" t="s">
        <v>317</v>
      </c>
      <c r="D33" s="53"/>
      <c r="E33" s="53">
        <v>22.2</v>
      </c>
      <c r="F33" s="54">
        <f t="shared" si="4"/>
        <v>0</v>
      </c>
    </row>
    <row r="34" spans="1:28" s="15" customFormat="1" ht="25.5">
      <c r="A34" s="58" t="s">
        <v>152</v>
      </c>
      <c r="B34" s="23" t="s">
        <v>319</v>
      </c>
      <c r="C34" s="52" t="s">
        <v>317</v>
      </c>
      <c r="D34" s="53"/>
      <c r="E34" s="53">
        <v>17.88</v>
      </c>
      <c r="F34" s="54">
        <f t="shared" si="4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0" customFormat="1" ht="25.5">
      <c r="A35" s="58" t="s">
        <v>153</v>
      </c>
      <c r="B35" s="23" t="s">
        <v>320</v>
      </c>
      <c r="C35" s="52" t="s">
        <v>317</v>
      </c>
      <c r="D35" s="53"/>
      <c r="E35" s="53">
        <v>16.09</v>
      </c>
      <c r="F35" s="54">
        <f t="shared" si="4"/>
        <v>0</v>
      </c>
    </row>
    <row r="36" spans="1:28" s="11" customFormat="1" ht="25.5">
      <c r="A36" s="58" t="s">
        <v>154</v>
      </c>
      <c r="B36" s="23" t="s">
        <v>321</v>
      </c>
      <c r="C36" s="52" t="s">
        <v>317</v>
      </c>
      <c r="D36" s="53"/>
      <c r="E36" s="53">
        <v>11.67</v>
      </c>
      <c r="F36" s="54">
        <f t="shared" si="4"/>
        <v>0</v>
      </c>
    </row>
    <row r="37" spans="1:28" s="15" customFormat="1" ht="25.5">
      <c r="A37" s="57" t="s">
        <v>60</v>
      </c>
      <c r="B37" s="55" t="s">
        <v>322</v>
      </c>
      <c r="C37" s="55"/>
      <c r="D37" s="20"/>
      <c r="E37" s="53"/>
      <c r="F37" s="54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0" customFormat="1" ht="51">
      <c r="A38" s="58" t="s">
        <v>155</v>
      </c>
      <c r="B38" s="18" t="s">
        <v>461</v>
      </c>
      <c r="C38" s="52" t="s">
        <v>305</v>
      </c>
      <c r="D38" s="53"/>
      <c r="E38" s="53">
        <v>19.12</v>
      </c>
      <c r="F38" s="54">
        <f t="shared" ref="F38:F40" si="5">+D38*E38</f>
        <v>0</v>
      </c>
    </row>
    <row r="39" spans="1:28" s="11" customFormat="1" ht="51">
      <c r="A39" s="58" t="s">
        <v>156</v>
      </c>
      <c r="B39" s="18" t="s">
        <v>462</v>
      </c>
      <c r="C39" s="52" t="s">
        <v>305</v>
      </c>
      <c r="D39" s="53"/>
      <c r="E39" s="53">
        <v>11.52</v>
      </c>
      <c r="F39" s="54">
        <f t="shared" si="5"/>
        <v>0</v>
      </c>
    </row>
    <row r="40" spans="1:28" s="15" customFormat="1" ht="51">
      <c r="A40" s="58" t="s">
        <v>157</v>
      </c>
      <c r="B40" s="18" t="s">
        <v>463</v>
      </c>
      <c r="C40" s="52" t="s">
        <v>305</v>
      </c>
      <c r="D40" s="53"/>
      <c r="E40" s="53">
        <v>9.82</v>
      </c>
      <c r="F40" s="54">
        <f t="shared" si="5"/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10" customFormat="1">
      <c r="A41" s="57" t="s">
        <v>63</v>
      </c>
      <c r="B41" s="55" t="s">
        <v>323</v>
      </c>
      <c r="C41" s="55"/>
      <c r="D41" s="20"/>
      <c r="E41" s="54"/>
      <c r="F41" s="54"/>
    </row>
    <row r="42" spans="1:28" s="11" customFormat="1" ht="25.5">
      <c r="A42" s="58" t="s">
        <v>158</v>
      </c>
      <c r="B42" s="23" t="s">
        <v>324</v>
      </c>
      <c r="C42" s="52" t="s">
        <v>305</v>
      </c>
      <c r="D42" s="53"/>
      <c r="E42" s="53">
        <v>99.23</v>
      </c>
      <c r="F42" s="54">
        <f t="shared" ref="F42:F44" si="6">+D42*E42</f>
        <v>0</v>
      </c>
    </row>
    <row r="43" spans="1:28" s="15" customFormat="1">
      <c r="A43" s="58" t="s">
        <v>159</v>
      </c>
      <c r="B43" s="23" t="s">
        <v>325</v>
      </c>
      <c r="C43" s="52" t="s">
        <v>305</v>
      </c>
      <c r="D43" s="53"/>
      <c r="E43" s="53">
        <v>110.78</v>
      </c>
      <c r="F43" s="54">
        <f t="shared" si="6"/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0" customFormat="1" ht="25.5">
      <c r="A44" s="58" t="s">
        <v>160</v>
      </c>
      <c r="B44" s="23" t="s">
        <v>326</v>
      </c>
      <c r="C44" s="52" t="s">
        <v>305</v>
      </c>
      <c r="D44" s="53"/>
      <c r="E44" s="53">
        <v>257.63</v>
      </c>
      <c r="F44" s="54">
        <f t="shared" si="6"/>
        <v>0</v>
      </c>
    </row>
    <row r="45" spans="1:28" s="11" customFormat="1" ht="25.5">
      <c r="A45" s="57" t="s">
        <v>65</v>
      </c>
      <c r="B45" s="55" t="s">
        <v>327</v>
      </c>
      <c r="C45" s="55"/>
      <c r="D45" s="20"/>
      <c r="E45" s="53"/>
      <c r="F45" s="54"/>
    </row>
    <row r="46" spans="1:28" s="15" customFormat="1" ht="25.5">
      <c r="A46" s="58" t="s">
        <v>161</v>
      </c>
      <c r="B46" s="23" t="s">
        <v>328</v>
      </c>
      <c r="C46" s="52" t="s">
        <v>305</v>
      </c>
      <c r="D46" s="53"/>
      <c r="E46" s="53">
        <v>71.25</v>
      </c>
      <c r="F46" s="54">
        <f t="shared" ref="F46:F48" si="7">+D46*E46</f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0" customFormat="1" ht="25.5">
      <c r="A47" s="58" t="s">
        <v>162</v>
      </c>
      <c r="B47" s="23" t="s">
        <v>329</v>
      </c>
      <c r="C47" s="52" t="s">
        <v>305</v>
      </c>
      <c r="D47" s="53"/>
      <c r="E47" s="53">
        <v>72.349999999999994</v>
      </c>
      <c r="F47" s="54">
        <f t="shared" si="7"/>
        <v>0</v>
      </c>
    </row>
    <row r="48" spans="1:28" s="11" customFormat="1" ht="25.5">
      <c r="A48" s="58" t="s">
        <v>163</v>
      </c>
      <c r="B48" s="23" t="s">
        <v>330</v>
      </c>
      <c r="C48" s="52" t="s">
        <v>305</v>
      </c>
      <c r="D48" s="53"/>
      <c r="E48" s="53">
        <v>86.52</v>
      </c>
      <c r="F48" s="54">
        <f t="shared" si="7"/>
        <v>0</v>
      </c>
    </row>
    <row r="49" spans="1:28" s="15" customFormat="1" ht="25.5">
      <c r="A49" s="70" t="s">
        <v>66</v>
      </c>
      <c r="B49" s="71" t="s">
        <v>331</v>
      </c>
      <c r="C49" s="71"/>
      <c r="D49" s="19"/>
      <c r="E49" s="72"/>
      <c r="F49" s="7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0" customFormat="1" ht="25.5">
      <c r="A50" s="74" t="s">
        <v>164</v>
      </c>
      <c r="B50" s="30" t="s">
        <v>332</v>
      </c>
      <c r="C50" s="75" t="s">
        <v>305</v>
      </c>
      <c r="D50" s="72"/>
      <c r="E50" s="72">
        <v>87.14</v>
      </c>
      <c r="F50" s="54">
        <f>+D50*E50</f>
        <v>0</v>
      </c>
    </row>
    <row r="51" spans="1:28" s="11" customFormat="1">
      <c r="A51" s="70" t="s">
        <v>67</v>
      </c>
      <c r="B51" s="71" t="s">
        <v>333</v>
      </c>
      <c r="C51" s="71"/>
      <c r="D51" s="19"/>
      <c r="E51" s="72"/>
      <c r="F51" s="73"/>
    </row>
    <row r="52" spans="1:28" s="15" customFormat="1" ht="63.75">
      <c r="A52" s="74" t="s">
        <v>165</v>
      </c>
      <c r="B52" s="76" t="s">
        <v>464</v>
      </c>
      <c r="C52" s="75" t="s">
        <v>305</v>
      </c>
      <c r="D52" s="72"/>
      <c r="E52" s="72">
        <v>32111.31</v>
      </c>
      <c r="F52" s="54">
        <f t="shared" ref="F52:F54" si="8">+D52*E52</f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10" customFormat="1" ht="63.75">
      <c r="A53" s="74" t="s">
        <v>166</v>
      </c>
      <c r="B53" s="76" t="s">
        <v>465</v>
      </c>
      <c r="C53" s="75" t="s">
        <v>305</v>
      </c>
      <c r="D53" s="72"/>
      <c r="E53" s="72">
        <v>74.489999999999995</v>
      </c>
      <c r="F53" s="54">
        <f t="shared" si="8"/>
        <v>0</v>
      </c>
    </row>
    <row r="54" spans="1:28" s="11" customFormat="1" ht="25.5">
      <c r="A54" s="74" t="s">
        <v>167</v>
      </c>
      <c r="B54" s="30" t="s">
        <v>334</v>
      </c>
      <c r="C54" s="75" t="s">
        <v>305</v>
      </c>
      <c r="D54" s="72"/>
      <c r="E54" s="72">
        <v>74.489999999999995</v>
      </c>
      <c r="F54" s="54">
        <f t="shared" si="8"/>
        <v>0</v>
      </c>
    </row>
    <row r="55" spans="1:28" s="15" customFormat="1">
      <c r="A55" s="70" t="s">
        <v>69</v>
      </c>
      <c r="B55" s="71" t="s">
        <v>537</v>
      </c>
      <c r="C55" s="71"/>
      <c r="D55" s="19"/>
      <c r="E55" s="72"/>
      <c r="F55" s="7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10" customFormat="1" ht="25.5">
      <c r="A56" s="74" t="s">
        <v>168</v>
      </c>
      <c r="B56" s="30" t="s">
        <v>335</v>
      </c>
      <c r="C56" s="75" t="s">
        <v>317</v>
      </c>
      <c r="D56" s="72"/>
      <c r="E56" s="72">
        <v>17.559999999999999</v>
      </c>
      <c r="F56" s="54">
        <f t="shared" ref="F56:F59" si="9">+D56*E56</f>
        <v>0</v>
      </c>
    </row>
    <row r="57" spans="1:28" s="11" customFormat="1" ht="25.5">
      <c r="A57" s="74" t="s">
        <v>169</v>
      </c>
      <c r="B57" s="30" t="s">
        <v>336</v>
      </c>
      <c r="C57" s="75" t="s">
        <v>317</v>
      </c>
      <c r="D57" s="72"/>
      <c r="E57" s="72">
        <v>24.12</v>
      </c>
      <c r="F57" s="54">
        <f t="shared" si="9"/>
        <v>0</v>
      </c>
    </row>
    <row r="58" spans="1:28" s="15" customFormat="1" ht="25.5">
      <c r="A58" s="74" t="s">
        <v>170</v>
      </c>
      <c r="B58" s="30" t="s">
        <v>337</v>
      </c>
      <c r="C58" s="75" t="s">
        <v>317</v>
      </c>
      <c r="D58" s="72"/>
      <c r="E58" s="72">
        <v>32.81</v>
      </c>
      <c r="F58" s="54">
        <f t="shared" si="9"/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10" customFormat="1" ht="25.5">
      <c r="A59" s="74" t="s">
        <v>171</v>
      </c>
      <c r="B59" s="30" t="s">
        <v>338</v>
      </c>
      <c r="C59" s="75" t="s">
        <v>317</v>
      </c>
      <c r="D59" s="72"/>
      <c r="E59" s="72">
        <v>35.17</v>
      </c>
      <c r="F59" s="54">
        <f t="shared" si="9"/>
        <v>0</v>
      </c>
    </row>
    <row r="60" spans="1:28" s="11" customFormat="1">
      <c r="A60" s="70" t="s">
        <v>74</v>
      </c>
      <c r="B60" s="71" t="s">
        <v>339</v>
      </c>
      <c r="C60" s="71"/>
      <c r="D60" s="19"/>
      <c r="E60" s="72"/>
      <c r="F60" s="73"/>
    </row>
    <row r="61" spans="1:28" s="15" customFormat="1" ht="51">
      <c r="A61" s="74" t="s">
        <v>172</v>
      </c>
      <c r="B61" s="76" t="s">
        <v>466</v>
      </c>
      <c r="C61" s="75" t="s">
        <v>305</v>
      </c>
      <c r="D61" s="72"/>
      <c r="E61" s="72">
        <v>30.57</v>
      </c>
      <c r="F61" s="54">
        <f t="shared" ref="F61:F64" si="10">+D61*E61</f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10" customFormat="1" ht="51">
      <c r="A62" s="74" t="s">
        <v>173</v>
      </c>
      <c r="B62" s="76" t="s">
        <v>467</v>
      </c>
      <c r="C62" s="75" t="s">
        <v>305</v>
      </c>
      <c r="D62" s="72"/>
      <c r="E62" s="72">
        <v>28.4</v>
      </c>
      <c r="F62" s="54">
        <f t="shared" si="10"/>
        <v>0</v>
      </c>
    </row>
    <row r="63" spans="1:28" s="11" customFormat="1" ht="25.5">
      <c r="A63" s="74" t="s">
        <v>174</v>
      </c>
      <c r="B63" s="30" t="s">
        <v>340</v>
      </c>
      <c r="C63" s="75" t="s">
        <v>305</v>
      </c>
      <c r="D63" s="72"/>
      <c r="E63" s="72">
        <v>66.31</v>
      </c>
      <c r="F63" s="54">
        <f t="shared" si="10"/>
        <v>0</v>
      </c>
    </row>
    <row r="64" spans="1:28" s="15" customFormat="1" ht="25.5">
      <c r="A64" s="74" t="s">
        <v>175</v>
      </c>
      <c r="B64" s="30" t="s">
        <v>341</v>
      </c>
      <c r="C64" s="75" t="s">
        <v>305</v>
      </c>
      <c r="D64" s="72"/>
      <c r="E64" s="72">
        <v>282.52</v>
      </c>
      <c r="F64" s="54">
        <f t="shared" si="10"/>
        <v>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10" customFormat="1" ht="25.5">
      <c r="A65" s="70" t="s">
        <v>76</v>
      </c>
      <c r="B65" s="71" t="s">
        <v>342</v>
      </c>
      <c r="C65" s="71"/>
      <c r="D65" s="19"/>
      <c r="E65" s="72"/>
      <c r="F65" s="73"/>
    </row>
    <row r="66" spans="1:28" s="11" customFormat="1" ht="76.5">
      <c r="A66" s="74" t="s">
        <v>176</v>
      </c>
      <c r="B66" s="76" t="s">
        <v>468</v>
      </c>
      <c r="C66" s="75" t="s">
        <v>305</v>
      </c>
      <c r="D66" s="72"/>
      <c r="E66" s="72">
        <v>350.01</v>
      </c>
      <c r="F66" s="54">
        <f t="shared" ref="F66:F74" si="11">+D66*E66</f>
        <v>0</v>
      </c>
    </row>
    <row r="67" spans="1:28" s="15" customFormat="1" ht="76.5">
      <c r="A67" s="74" t="s">
        <v>177</v>
      </c>
      <c r="B67" s="76" t="s">
        <v>469</v>
      </c>
      <c r="C67" s="77" t="s">
        <v>305</v>
      </c>
      <c r="D67" s="72"/>
      <c r="E67" s="72">
        <v>407.66</v>
      </c>
      <c r="F67" s="54">
        <f t="shared" si="11"/>
        <v>0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10" customFormat="1" ht="63.75">
      <c r="A68" s="74" t="s">
        <v>178</v>
      </c>
      <c r="B68" s="76" t="s">
        <v>470</v>
      </c>
      <c r="C68" s="75" t="s">
        <v>305</v>
      </c>
      <c r="D68" s="72"/>
      <c r="E68" s="72">
        <v>468.79</v>
      </c>
      <c r="F68" s="54">
        <f t="shared" si="11"/>
        <v>0</v>
      </c>
    </row>
    <row r="69" spans="1:28" s="11" customFormat="1" ht="63.75">
      <c r="A69" s="74" t="s">
        <v>179</v>
      </c>
      <c r="B69" s="30" t="s">
        <v>343</v>
      </c>
      <c r="C69" s="77" t="s">
        <v>305</v>
      </c>
      <c r="D69" s="72"/>
      <c r="E69" s="72">
        <v>244.54</v>
      </c>
      <c r="F69" s="54">
        <f t="shared" si="11"/>
        <v>0</v>
      </c>
    </row>
    <row r="70" spans="1:28" s="15" customFormat="1" ht="63.75">
      <c r="A70" s="74" t="s">
        <v>180</v>
      </c>
      <c r="B70" s="76" t="s">
        <v>471</v>
      </c>
      <c r="C70" s="75" t="s">
        <v>305</v>
      </c>
      <c r="D70" s="72"/>
      <c r="E70" s="72">
        <v>91.26</v>
      </c>
      <c r="F70" s="54">
        <f t="shared" si="11"/>
        <v>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10" customFormat="1" ht="63.75">
      <c r="A71" s="74" t="s">
        <v>181</v>
      </c>
      <c r="B71" s="76" t="s">
        <v>472</v>
      </c>
      <c r="C71" s="75" t="s">
        <v>305</v>
      </c>
      <c r="D71" s="72"/>
      <c r="E71" s="72">
        <v>291.11</v>
      </c>
      <c r="F71" s="54">
        <f t="shared" si="11"/>
        <v>0</v>
      </c>
    </row>
    <row r="72" spans="1:28" s="11" customFormat="1" ht="25.5">
      <c r="A72" s="74" t="s">
        <v>182</v>
      </c>
      <c r="B72" s="30" t="s">
        <v>344</v>
      </c>
      <c r="C72" s="75" t="s">
        <v>305</v>
      </c>
      <c r="D72" s="72"/>
      <c r="E72" s="72">
        <v>39.659999999999997</v>
      </c>
      <c r="F72" s="54">
        <f t="shared" si="11"/>
        <v>0</v>
      </c>
    </row>
    <row r="73" spans="1:28" s="15" customFormat="1" ht="25.5">
      <c r="A73" s="74" t="s">
        <v>183</v>
      </c>
      <c r="B73" s="30" t="s">
        <v>345</v>
      </c>
      <c r="C73" s="75" t="s">
        <v>305</v>
      </c>
      <c r="D73" s="72"/>
      <c r="E73" s="72">
        <v>29.03</v>
      </c>
      <c r="F73" s="54">
        <f t="shared" si="11"/>
        <v>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15" customFormat="1">
      <c r="A74" s="74" t="s">
        <v>184</v>
      </c>
      <c r="B74" s="30" t="s">
        <v>346</v>
      </c>
      <c r="C74" s="75" t="s">
        <v>305</v>
      </c>
      <c r="D74" s="72"/>
      <c r="E74" s="72">
        <v>151.97999999999999</v>
      </c>
      <c r="F74" s="54">
        <f t="shared" si="11"/>
        <v>0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10" customFormat="1">
      <c r="A75" s="70" t="s">
        <v>25</v>
      </c>
      <c r="B75" s="71" t="s">
        <v>347</v>
      </c>
      <c r="C75" s="71"/>
      <c r="D75" s="19"/>
      <c r="E75" s="72"/>
      <c r="F75" s="73"/>
    </row>
    <row r="76" spans="1:28" s="11" customFormat="1" ht="38.25">
      <c r="A76" s="74" t="s">
        <v>185</v>
      </c>
      <c r="B76" s="30" t="s">
        <v>348</v>
      </c>
      <c r="C76" s="75" t="s">
        <v>305</v>
      </c>
      <c r="D76" s="72"/>
      <c r="E76" s="72">
        <v>93.69</v>
      </c>
      <c r="F76" s="54">
        <f t="shared" ref="F76:F79" si="12">+D76*E76</f>
        <v>0</v>
      </c>
    </row>
    <row r="77" spans="1:28" s="15" customFormat="1">
      <c r="A77" s="74" t="s">
        <v>186</v>
      </c>
      <c r="B77" s="30" t="s">
        <v>349</v>
      </c>
      <c r="C77" s="75" t="s">
        <v>305</v>
      </c>
      <c r="D77" s="72"/>
      <c r="E77" s="72">
        <v>174.92</v>
      </c>
      <c r="F77" s="54">
        <f t="shared" si="12"/>
        <v>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10" customFormat="1" ht="38.25">
      <c r="A78" s="74" t="s">
        <v>187</v>
      </c>
      <c r="B78" s="30" t="s">
        <v>350</v>
      </c>
      <c r="C78" s="75" t="s">
        <v>305</v>
      </c>
      <c r="D78" s="72"/>
      <c r="E78" s="72">
        <v>32.770000000000003</v>
      </c>
      <c r="F78" s="54">
        <f t="shared" si="12"/>
        <v>0</v>
      </c>
    </row>
    <row r="79" spans="1:28" s="11" customFormat="1">
      <c r="A79" s="74" t="s">
        <v>188</v>
      </c>
      <c r="B79" s="30" t="s">
        <v>351</v>
      </c>
      <c r="C79" s="75" t="s">
        <v>305</v>
      </c>
      <c r="D79" s="72"/>
      <c r="E79" s="72">
        <v>80.91</v>
      </c>
      <c r="F79" s="54">
        <f t="shared" si="12"/>
        <v>0</v>
      </c>
    </row>
    <row r="80" spans="1:28" s="15" customFormat="1" ht="63.75">
      <c r="A80" s="74" t="s">
        <v>189</v>
      </c>
      <c r="B80" s="76" t="s">
        <v>473</v>
      </c>
      <c r="C80" s="75" t="s">
        <v>305</v>
      </c>
      <c r="D80" s="72"/>
      <c r="E80" s="72">
        <v>273.67</v>
      </c>
      <c r="F80" s="54">
        <f>+D80*E80</f>
        <v>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10" customFormat="1" ht="51">
      <c r="A81" s="74" t="s">
        <v>190</v>
      </c>
      <c r="B81" s="76" t="s">
        <v>474</v>
      </c>
      <c r="C81" s="75" t="s">
        <v>305</v>
      </c>
      <c r="D81" s="72"/>
      <c r="E81" s="72">
        <v>339.95</v>
      </c>
      <c r="F81" s="54">
        <f>+D81*E81</f>
        <v>0</v>
      </c>
    </row>
    <row r="82" spans="1:28" s="11" customFormat="1" ht="15">
      <c r="A82" s="168" t="s">
        <v>516</v>
      </c>
      <c r="B82" s="169"/>
      <c r="C82" s="169"/>
      <c r="D82" s="169"/>
      <c r="E82" s="170"/>
      <c r="F82" s="56">
        <f>SUM(F32:F81)</f>
        <v>0</v>
      </c>
    </row>
    <row r="83" spans="1:28" s="16" customFormat="1" ht="25.5">
      <c r="A83" s="28" t="s">
        <v>26</v>
      </c>
      <c r="B83" s="6" t="s">
        <v>81</v>
      </c>
      <c r="C83" s="6"/>
      <c r="D83" s="48"/>
      <c r="E83" s="48"/>
      <c r="F83" s="48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11" customFormat="1">
      <c r="A84" s="57" t="s">
        <v>15</v>
      </c>
      <c r="B84" s="55" t="s">
        <v>352</v>
      </c>
      <c r="C84" s="55"/>
      <c r="D84" s="20"/>
      <c r="E84" s="20"/>
      <c r="F84" s="20"/>
    </row>
    <row r="85" spans="1:28" s="11" customFormat="1" ht="25.5">
      <c r="A85" s="58" t="s">
        <v>191</v>
      </c>
      <c r="B85" s="23" t="s">
        <v>353</v>
      </c>
      <c r="C85" s="52" t="s">
        <v>317</v>
      </c>
      <c r="D85" s="53"/>
      <c r="E85" s="53">
        <v>15.86</v>
      </c>
      <c r="F85" s="54">
        <f t="shared" ref="F85:F86" si="13">+D85*E85</f>
        <v>0</v>
      </c>
    </row>
    <row r="86" spans="1:28" s="11" customFormat="1" ht="25.5">
      <c r="A86" s="58" t="s">
        <v>192</v>
      </c>
      <c r="B86" s="23" t="s">
        <v>354</v>
      </c>
      <c r="C86" s="52" t="s">
        <v>317</v>
      </c>
      <c r="D86" s="53"/>
      <c r="E86" s="53">
        <v>14.01</v>
      </c>
      <c r="F86" s="54">
        <f t="shared" si="13"/>
        <v>0</v>
      </c>
    </row>
    <row r="87" spans="1:28" s="11" customFormat="1">
      <c r="A87" s="57" t="s">
        <v>16</v>
      </c>
      <c r="B87" s="55" t="s">
        <v>355</v>
      </c>
      <c r="C87" s="55"/>
      <c r="D87" s="20"/>
      <c r="E87" s="53"/>
      <c r="F87" s="54"/>
    </row>
    <row r="88" spans="1:28" s="11" customFormat="1" ht="25.5">
      <c r="A88" s="58" t="s">
        <v>193</v>
      </c>
      <c r="B88" s="23" t="s">
        <v>356</v>
      </c>
      <c r="C88" s="52" t="s">
        <v>317</v>
      </c>
      <c r="D88" s="53"/>
      <c r="E88" s="53">
        <v>1.56</v>
      </c>
      <c r="F88" s="54">
        <f t="shared" ref="F88:F93" si="14">+D88*E88</f>
        <v>0</v>
      </c>
    </row>
    <row r="89" spans="1:28" s="11" customFormat="1" ht="25.5">
      <c r="A89" s="58" t="s">
        <v>194</v>
      </c>
      <c r="B89" s="23" t="s">
        <v>357</v>
      </c>
      <c r="C89" s="52" t="s">
        <v>317</v>
      </c>
      <c r="D89" s="53"/>
      <c r="E89" s="53">
        <v>2.2799999999999998</v>
      </c>
      <c r="F89" s="54">
        <f t="shared" si="14"/>
        <v>0</v>
      </c>
    </row>
    <row r="90" spans="1:28" s="11" customFormat="1" ht="25.5">
      <c r="A90" s="58" t="s">
        <v>195</v>
      </c>
      <c r="B90" s="23" t="s">
        <v>358</v>
      </c>
      <c r="C90" s="52" t="s">
        <v>317</v>
      </c>
      <c r="D90" s="53"/>
      <c r="E90" s="53">
        <v>4.08</v>
      </c>
      <c r="F90" s="54">
        <f t="shared" si="14"/>
        <v>0</v>
      </c>
    </row>
    <row r="91" spans="1:28" s="11" customFormat="1" ht="25.5">
      <c r="A91" s="58" t="s">
        <v>196</v>
      </c>
      <c r="B91" s="23" t="s">
        <v>359</v>
      </c>
      <c r="C91" s="52" t="s">
        <v>317</v>
      </c>
      <c r="D91" s="53"/>
      <c r="E91" s="53">
        <v>4.97</v>
      </c>
      <c r="F91" s="54">
        <f t="shared" si="14"/>
        <v>0</v>
      </c>
    </row>
    <row r="92" spans="1:28" s="11" customFormat="1" ht="25.5">
      <c r="A92" s="58" t="s">
        <v>197</v>
      </c>
      <c r="B92" s="23" t="s">
        <v>360</v>
      </c>
      <c r="C92" s="52" t="s">
        <v>317</v>
      </c>
      <c r="D92" s="53"/>
      <c r="E92" s="53">
        <v>7.1</v>
      </c>
      <c r="F92" s="54">
        <f t="shared" si="14"/>
        <v>0</v>
      </c>
    </row>
    <row r="93" spans="1:28" s="11" customFormat="1" ht="25.5">
      <c r="A93" s="58" t="s">
        <v>198</v>
      </c>
      <c r="B93" s="23" t="s">
        <v>361</v>
      </c>
      <c r="C93" s="52" t="s">
        <v>317</v>
      </c>
      <c r="D93" s="53"/>
      <c r="E93" s="53">
        <v>10.08</v>
      </c>
      <c r="F93" s="54">
        <f t="shared" si="14"/>
        <v>0</v>
      </c>
    </row>
    <row r="94" spans="1:28" s="11" customFormat="1">
      <c r="A94" s="57" t="s">
        <v>17</v>
      </c>
      <c r="B94" s="55" t="s">
        <v>362</v>
      </c>
      <c r="C94" s="55"/>
      <c r="D94" s="20"/>
      <c r="E94" s="54"/>
      <c r="F94" s="54"/>
    </row>
    <row r="95" spans="1:28" s="11" customFormat="1" ht="25.5">
      <c r="A95" s="58" t="s">
        <v>199</v>
      </c>
      <c r="B95" s="23" t="s">
        <v>363</v>
      </c>
      <c r="C95" s="52" t="s">
        <v>317</v>
      </c>
      <c r="D95" s="53"/>
      <c r="E95" s="53">
        <v>9.06</v>
      </c>
      <c r="F95" s="54">
        <f t="shared" ref="F95:F100" si="15">+D95*E95</f>
        <v>0</v>
      </c>
    </row>
    <row r="96" spans="1:28" s="11" customFormat="1" ht="25.5">
      <c r="A96" s="58" t="s">
        <v>200</v>
      </c>
      <c r="B96" s="23" t="s">
        <v>364</v>
      </c>
      <c r="C96" s="52" t="s">
        <v>317</v>
      </c>
      <c r="D96" s="53"/>
      <c r="E96" s="53">
        <v>3.88</v>
      </c>
      <c r="F96" s="54">
        <f t="shared" si="15"/>
        <v>0</v>
      </c>
    </row>
    <row r="97" spans="1:6" s="11" customFormat="1">
      <c r="A97" s="57" t="s">
        <v>89</v>
      </c>
      <c r="B97" s="55" t="s">
        <v>365</v>
      </c>
      <c r="C97" s="55"/>
      <c r="D97" s="20"/>
      <c r="E97" s="53"/>
      <c r="F97" s="54">
        <f t="shared" si="15"/>
        <v>0</v>
      </c>
    </row>
    <row r="98" spans="1:6" s="11" customFormat="1">
      <c r="A98" s="58" t="s">
        <v>201</v>
      </c>
      <c r="B98" s="23" t="s">
        <v>366</v>
      </c>
      <c r="C98" s="52" t="s">
        <v>305</v>
      </c>
      <c r="D98" s="53"/>
      <c r="E98" s="53">
        <v>8.3699999999999992</v>
      </c>
      <c r="F98" s="54">
        <f t="shared" si="15"/>
        <v>0</v>
      </c>
    </row>
    <row r="99" spans="1:6" s="11" customFormat="1">
      <c r="A99" s="58" t="s">
        <v>202</v>
      </c>
      <c r="B99" s="23" t="s">
        <v>367</v>
      </c>
      <c r="C99" s="52" t="s">
        <v>305</v>
      </c>
      <c r="D99" s="53"/>
      <c r="E99" s="53">
        <v>17.36</v>
      </c>
      <c r="F99" s="54">
        <f t="shared" si="15"/>
        <v>0</v>
      </c>
    </row>
    <row r="100" spans="1:6" s="11" customFormat="1">
      <c r="A100" s="58" t="s">
        <v>203</v>
      </c>
      <c r="B100" s="23" t="s">
        <v>90</v>
      </c>
      <c r="C100" s="52" t="s">
        <v>305</v>
      </c>
      <c r="D100" s="53"/>
      <c r="E100" s="53">
        <v>23.03</v>
      </c>
      <c r="F100" s="54">
        <f t="shared" si="15"/>
        <v>0</v>
      </c>
    </row>
    <row r="101" spans="1:6" s="11" customFormat="1">
      <c r="A101" s="57" t="s">
        <v>91</v>
      </c>
      <c r="B101" s="55" t="s">
        <v>368</v>
      </c>
      <c r="C101" s="55"/>
      <c r="D101" s="20"/>
      <c r="E101" s="53"/>
      <c r="F101" s="54"/>
    </row>
    <row r="102" spans="1:6" s="11" customFormat="1" ht="25.5">
      <c r="A102" s="58" t="s">
        <v>204</v>
      </c>
      <c r="B102" s="23" t="s">
        <v>369</v>
      </c>
      <c r="C102" s="52" t="s">
        <v>305</v>
      </c>
      <c r="D102" s="53"/>
      <c r="E102" s="53">
        <v>14.67</v>
      </c>
      <c r="F102" s="54">
        <f>+D102*E102</f>
        <v>0</v>
      </c>
    </row>
    <row r="103" spans="1:6" s="11" customFormat="1">
      <c r="A103" s="57" t="s">
        <v>92</v>
      </c>
      <c r="B103" s="55" t="s">
        <v>370</v>
      </c>
      <c r="C103" s="55"/>
      <c r="D103" s="20"/>
      <c r="E103" s="53"/>
      <c r="F103" s="54"/>
    </row>
    <row r="104" spans="1:6" s="11" customFormat="1" ht="25.5">
      <c r="A104" s="58" t="s">
        <v>205</v>
      </c>
      <c r="B104" s="23" t="s">
        <v>371</v>
      </c>
      <c r="C104" s="52" t="s">
        <v>305</v>
      </c>
      <c r="D104" s="53"/>
      <c r="E104" s="53">
        <v>9.5500000000000007</v>
      </c>
      <c r="F104" s="54">
        <f t="shared" ref="F104:F105" si="16">+D104*E104</f>
        <v>0</v>
      </c>
    </row>
    <row r="105" spans="1:6" s="11" customFormat="1" ht="25.5">
      <c r="A105" s="58" t="s">
        <v>206</v>
      </c>
      <c r="B105" s="23" t="s">
        <v>93</v>
      </c>
      <c r="C105" s="52" t="s">
        <v>305</v>
      </c>
      <c r="D105" s="53"/>
      <c r="E105" s="53">
        <v>16.829999999999998</v>
      </c>
      <c r="F105" s="54">
        <f t="shared" si="16"/>
        <v>0</v>
      </c>
    </row>
    <row r="106" spans="1:6" s="11" customFormat="1">
      <c r="A106" s="57" t="s">
        <v>94</v>
      </c>
      <c r="B106" s="55" t="s">
        <v>372</v>
      </c>
      <c r="C106" s="55"/>
      <c r="D106" s="20"/>
      <c r="E106" s="53"/>
      <c r="F106" s="54"/>
    </row>
    <row r="107" spans="1:6" s="11" customFormat="1" ht="25.5">
      <c r="A107" s="58" t="s">
        <v>207</v>
      </c>
      <c r="B107" s="23" t="s">
        <v>373</v>
      </c>
      <c r="C107" s="52" t="s">
        <v>305</v>
      </c>
      <c r="D107" s="53"/>
      <c r="E107" s="53">
        <v>6.04</v>
      </c>
      <c r="F107" s="54">
        <f t="shared" ref="F107:F109" si="17">+D107*E107</f>
        <v>0</v>
      </c>
    </row>
    <row r="108" spans="1:6" s="11" customFormat="1" ht="25.5">
      <c r="A108" s="58" t="s">
        <v>208</v>
      </c>
      <c r="B108" s="23" t="s">
        <v>374</v>
      </c>
      <c r="C108" s="52" t="s">
        <v>305</v>
      </c>
      <c r="D108" s="53"/>
      <c r="E108" s="53">
        <v>6.35</v>
      </c>
      <c r="F108" s="54">
        <f t="shared" si="17"/>
        <v>0</v>
      </c>
    </row>
    <row r="109" spans="1:6" s="11" customFormat="1" ht="25.5">
      <c r="A109" s="58" t="s">
        <v>209</v>
      </c>
      <c r="B109" s="23" t="s">
        <v>375</v>
      </c>
      <c r="C109" s="52" t="s">
        <v>305</v>
      </c>
      <c r="D109" s="53">
        <v>80</v>
      </c>
      <c r="E109" s="53">
        <v>9.65</v>
      </c>
      <c r="F109" s="54">
        <f t="shared" si="17"/>
        <v>772</v>
      </c>
    </row>
    <row r="110" spans="1:6" s="11" customFormat="1" ht="25.5">
      <c r="A110" s="57" t="s">
        <v>97</v>
      </c>
      <c r="B110" s="55" t="s">
        <v>376</v>
      </c>
      <c r="C110" s="55"/>
      <c r="D110" s="20"/>
      <c r="E110" s="53"/>
      <c r="F110" s="54"/>
    </row>
    <row r="111" spans="1:6" s="11" customFormat="1" ht="63.75">
      <c r="A111" s="58" t="s">
        <v>210</v>
      </c>
      <c r="B111" s="23" t="s">
        <v>377</v>
      </c>
      <c r="C111" s="59" t="s">
        <v>305</v>
      </c>
      <c r="D111" s="53"/>
      <c r="E111" s="53">
        <v>880.62</v>
      </c>
      <c r="F111" s="54">
        <f t="shared" ref="F111:F116" si="18">+D111*E111</f>
        <v>0</v>
      </c>
    </row>
    <row r="112" spans="1:6" s="11" customFormat="1" ht="25.5">
      <c r="A112" s="58" t="s">
        <v>211</v>
      </c>
      <c r="B112" s="23" t="s">
        <v>378</v>
      </c>
      <c r="C112" s="52" t="s">
        <v>305</v>
      </c>
      <c r="D112" s="53"/>
      <c r="E112" s="53">
        <v>69.56</v>
      </c>
      <c r="F112" s="54">
        <f t="shared" si="18"/>
        <v>0</v>
      </c>
    </row>
    <row r="113" spans="1:6" s="11" customFormat="1" ht="25.5">
      <c r="A113" s="58" t="s">
        <v>212</v>
      </c>
      <c r="B113" s="23" t="s">
        <v>379</v>
      </c>
      <c r="C113" s="52" t="s">
        <v>305</v>
      </c>
      <c r="D113" s="53"/>
      <c r="E113" s="53">
        <v>8.2799999999999994</v>
      </c>
      <c r="F113" s="54">
        <f t="shared" si="18"/>
        <v>0</v>
      </c>
    </row>
    <row r="114" spans="1:6" s="11" customFormat="1" ht="25.5">
      <c r="A114" s="58" t="s">
        <v>213</v>
      </c>
      <c r="B114" s="23" t="s">
        <v>380</v>
      </c>
      <c r="C114" s="52" t="s">
        <v>305</v>
      </c>
      <c r="D114" s="53"/>
      <c r="E114" s="53">
        <v>8.34</v>
      </c>
      <c r="F114" s="54">
        <f t="shared" si="18"/>
        <v>0</v>
      </c>
    </row>
    <row r="115" spans="1:6" s="11" customFormat="1" ht="25.5">
      <c r="A115" s="58" t="s">
        <v>214</v>
      </c>
      <c r="B115" s="23" t="s">
        <v>381</v>
      </c>
      <c r="C115" s="52" t="s">
        <v>305</v>
      </c>
      <c r="D115" s="53"/>
      <c r="E115" s="53">
        <v>51.67</v>
      </c>
      <c r="F115" s="54">
        <f t="shared" si="18"/>
        <v>0</v>
      </c>
    </row>
    <row r="116" spans="1:6" s="11" customFormat="1" ht="25.5">
      <c r="A116" s="58" t="s">
        <v>215</v>
      </c>
      <c r="B116" s="23" t="s">
        <v>382</v>
      </c>
      <c r="C116" s="52" t="s">
        <v>305</v>
      </c>
      <c r="D116" s="53"/>
      <c r="E116" s="53">
        <v>51.67</v>
      </c>
      <c r="F116" s="54">
        <f t="shared" si="18"/>
        <v>0</v>
      </c>
    </row>
    <row r="117" spans="1:6" s="11" customFormat="1" ht="25.5">
      <c r="A117" s="57" t="s">
        <v>98</v>
      </c>
      <c r="B117" s="55" t="s">
        <v>383</v>
      </c>
      <c r="C117" s="55"/>
      <c r="D117" s="20"/>
      <c r="E117" s="53"/>
      <c r="F117" s="54"/>
    </row>
    <row r="118" spans="1:6" s="11" customFormat="1" ht="63.75">
      <c r="A118" s="58" t="s">
        <v>216</v>
      </c>
      <c r="B118" s="23" t="s">
        <v>384</v>
      </c>
      <c r="C118" s="59" t="s">
        <v>305</v>
      </c>
      <c r="D118" s="53"/>
      <c r="E118" s="53">
        <v>809.31</v>
      </c>
      <c r="F118" s="54">
        <f t="shared" ref="F118:F121" si="19">+D118*E118</f>
        <v>0</v>
      </c>
    </row>
    <row r="119" spans="1:6" s="11" customFormat="1" ht="25.5">
      <c r="A119" s="58" t="s">
        <v>217</v>
      </c>
      <c r="B119" s="23" t="s">
        <v>382</v>
      </c>
      <c r="C119" s="52" t="s">
        <v>305</v>
      </c>
      <c r="D119" s="53"/>
      <c r="E119" s="53">
        <v>51.67</v>
      </c>
      <c r="F119" s="54">
        <f t="shared" si="19"/>
        <v>0</v>
      </c>
    </row>
    <row r="120" spans="1:6" s="11" customFormat="1" ht="25.5">
      <c r="A120" s="58" t="s">
        <v>218</v>
      </c>
      <c r="B120" s="23" t="s">
        <v>379</v>
      </c>
      <c r="C120" s="52" t="s">
        <v>305</v>
      </c>
      <c r="D120" s="53"/>
      <c r="E120" s="53">
        <v>8.6</v>
      </c>
      <c r="F120" s="54">
        <f t="shared" si="19"/>
        <v>0</v>
      </c>
    </row>
    <row r="121" spans="1:6" s="11" customFormat="1" ht="25.5">
      <c r="A121" s="58" t="s">
        <v>219</v>
      </c>
      <c r="B121" s="23" t="s">
        <v>380</v>
      </c>
      <c r="C121" s="52" t="s">
        <v>305</v>
      </c>
      <c r="D121" s="53"/>
      <c r="E121" s="53">
        <v>8.6</v>
      </c>
      <c r="F121" s="54">
        <f t="shared" si="19"/>
        <v>0</v>
      </c>
    </row>
    <row r="122" spans="1:6" s="11" customFormat="1" ht="25.5">
      <c r="A122" s="57" t="s">
        <v>15</v>
      </c>
      <c r="B122" s="55" t="s">
        <v>385</v>
      </c>
      <c r="C122" s="55"/>
      <c r="D122" s="20"/>
      <c r="E122" s="53"/>
      <c r="F122" s="54"/>
    </row>
    <row r="123" spans="1:6" s="11" customFormat="1" ht="63.75">
      <c r="A123" s="58" t="s">
        <v>220</v>
      </c>
      <c r="B123" s="23" t="s">
        <v>384</v>
      </c>
      <c r="C123" s="59" t="s">
        <v>305</v>
      </c>
      <c r="D123" s="53"/>
      <c r="E123" s="53">
        <v>207.42</v>
      </c>
      <c r="F123" s="54">
        <f t="shared" ref="F123:F127" si="20">+D123*E123</f>
        <v>0</v>
      </c>
    </row>
    <row r="124" spans="1:6" s="11" customFormat="1" ht="25.5">
      <c r="A124" s="58" t="s">
        <v>221</v>
      </c>
      <c r="B124" s="23" t="s">
        <v>381</v>
      </c>
      <c r="C124" s="52" t="s">
        <v>305</v>
      </c>
      <c r="D124" s="53"/>
      <c r="E124" s="53">
        <v>112.21</v>
      </c>
      <c r="F124" s="54">
        <f t="shared" si="20"/>
        <v>0</v>
      </c>
    </row>
    <row r="125" spans="1:6" s="11" customFormat="1" ht="25.5">
      <c r="A125" s="58" t="s">
        <v>222</v>
      </c>
      <c r="B125" s="23" t="s">
        <v>379</v>
      </c>
      <c r="C125" s="52" t="s">
        <v>305</v>
      </c>
      <c r="D125" s="53"/>
      <c r="E125" s="53">
        <v>87.84</v>
      </c>
      <c r="F125" s="54">
        <f t="shared" si="20"/>
        <v>0</v>
      </c>
    </row>
    <row r="126" spans="1:6" s="11" customFormat="1" ht="25.5">
      <c r="A126" s="58" t="s">
        <v>223</v>
      </c>
      <c r="B126" s="23" t="s">
        <v>380</v>
      </c>
      <c r="C126" s="52" t="s">
        <v>305</v>
      </c>
      <c r="D126" s="53"/>
      <c r="E126" s="53">
        <v>8.5399999999999991</v>
      </c>
      <c r="F126" s="54">
        <f t="shared" si="20"/>
        <v>0</v>
      </c>
    </row>
    <row r="127" spans="1:6" s="11" customFormat="1" ht="25.5">
      <c r="A127" s="58" t="s">
        <v>224</v>
      </c>
      <c r="B127" s="23" t="s">
        <v>386</v>
      </c>
      <c r="C127" s="52" t="s">
        <v>305</v>
      </c>
      <c r="D127" s="53"/>
      <c r="E127" s="53">
        <v>17.54</v>
      </c>
      <c r="F127" s="54">
        <f t="shared" si="20"/>
        <v>0</v>
      </c>
    </row>
    <row r="128" spans="1:6" s="11" customFormat="1">
      <c r="A128" s="57" t="s">
        <v>99</v>
      </c>
      <c r="B128" s="55" t="s">
        <v>387</v>
      </c>
      <c r="C128" s="55"/>
      <c r="D128" s="20"/>
      <c r="E128" s="53"/>
      <c r="F128" s="54"/>
    </row>
    <row r="129" spans="1:6" s="11" customFormat="1" ht="25.5">
      <c r="A129" s="58" t="s">
        <v>225</v>
      </c>
      <c r="B129" s="23" t="s">
        <v>388</v>
      </c>
      <c r="C129" s="52" t="s">
        <v>305</v>
      </c>
      <c r="D129" s="53"/>
      <c r="E129" s="53">
        <v>235.1</v>
      </c>
      <c r="F129" s="54">
        <f>+D129*E129</f>
        <v>0</v>
      </c>
    </row>
    <row r="130" spans="1:6" s="11" customFormat="1">
      <c r="A130" s="57" t="s">
        <v>100</v>
      </c>
      <c r="B130" s="55" t="s">
        <v>389</v>
      </c>
      <c r="C130" s="55"/>
      <c r="D130" s="20"/>
      <c r="E130" s="53"/>
      <c r="F130" s="54"/>
    </row>
    <row r="131" spans="1:6" s="11" customFormat="1" ht="51">
      <c r="A131" s="58" t="s">
        <v>226</v>
      </c>
      <c r="B131" s="18" t="s">
        <v>475</v>
      </c>
      <c r="C131" s="52" t="s">
        <v>305</v>
      </c>
      <c r="D131" s="53"/>
      <c r="E131" s="53">
        <v>111.41</v>
      </c>
      <c r="F131" s="54">
        <f>+D131*E131</f>
        <v>0</v>
      </c>
    </row>
    <row r="132" spans="1:6" s="11" customFormat="1" ht="25.5">
      <c r="A132" s="57" t="s">
        <v>101</v>
      </c>
      <c r="B132" s="55" t="s">
        <v>390</v>
      </c>
      <c r="C132" s="55"/>
      <c r="D132" s="20"/>
      <c r="E132" s="53" t="s">
        <v>77</v>
      </c>
      <c r="F132" s="54"/>
    </row>
    <row r="133" spans="1:6" s="11" customFormat="1" ht="25.5">
      <c r="A133" s="58" t="s">
        <v>227</v>
      </c>
      <c r="B133" s="23" t="s">
        <v>391</v>
      </c>
      <c r="C133" s="52" t="s">
        <v>305</v>
      </c>
      <c r="D133" s="53"/>
      <c r="E133" s="53">
        <v>87.22</v>
      </c>
      <c r="F133" s="54">
        <f>+D133*E133</f>
        <v>0</v>
      </c>
    </row>
    <row r="134" spans="1:6" s="11" customFormat="1">
      <c r="A134" s="57" t="s">
        <v>102</v>
      </c>
      <c r="B134" s="55" t="s">
        <v>392</v>
      </c>
      <c r="C134" s="55"/>
      <c r="D134" s="20"/>
      <c r="E134" s="53"/>
      <c r="F134" s="54"/>
    </row>
    <row r="135" spans="1:6" s="11" customFormat="1">
      <c r="A135" s="58" t="s">
        <v>228</v>
      </c>
      <c r="B135" s="18" t="s">
        <v>538</v>
      </c>
      <c r="C135" s="52" t="s">
        <v>305</v>
      </c>
      <c r="D135" s="53"/>
      <c r="E135" s="33">
        <v>16.510000000000002</v>
      </c>
      <c r="F135" s="54">
        <f t="shared" ref="F135:F139" si="21">+D135*E135</f>
        <v>0</v>
      </c>
    </row>
    <row r="136" spans="1:6" s="11" customFormat="1" ht="38.25">
      <c r="A136" s="58" t="s">
        <v>229</v>
      </c>
      <c r="B136" s="18" t="s">
        <v>539</v>
      </c>
      <c r="C136" s="52" t="s">
        <v>305</v>
      </c>
      <c r="D136" s="53"/>
      <c r="E136" s="33">
        <v>186.11</v>
      </c>
      <c r="F136" s="54">
        <f t="shared" si="21"/>
        <v>0</v>
      </c>
    </row>
    <row r="137" spans="1:6" s="11" customFormat="1" ht="25.5">
      <c r="A137" s="58" t="s">
        <v>540</v>
      </c>
      <c r="B137" s="18" t="s">
        <v>541</v>
      </c>
      <c r="C137" s="52" t="s">
        <v>305</v>
      </c>
      <c r="D137" s="53"/>
      <c r="E137" s="33">
        <v>17.100000000000001</v>
      </c>
      <c r="F137" s="54">
        <f t="shared" si="21"/>
        <v>0</v>
      </c>
    </row>
    <row r="138" spans="1:6" s="11" customFormat="1" ht="38.25">
      <c r="A138" s="58" t="s">
        <v>542</v>
      </c>
      <c r="B138" s="18" t="s">
        <v>543</v>
      </c>
      <c r="C138" s="52" t="s">
        <v>305</v>
      </c>
      <c r="D138" s="53"/>
      <c r="E138" s="33">
        <v>210.96</v>
      </c>
      <c r="F138" s="54">
        <f t="shared" si="21"/>
        <v>0</v>
      </c>
    </row>
    <row r="139" spans="1:6" s="11" customFormat="1">
      <c r="A139" s="58" t="s">
        <v>544</v>
      </c>
      <c r="B139" s="18" t="s">
        <v>545</v>
      </c>
      <c r="C139" s="52" t="s">
        <v>305</v>
      </c>
      <c r="D139" s="53"/>
      <c r="E139" s="33">
        <v>12.49</v>
      </c>
      <c r="F139" s="54">
        <f t="shared" si="21"/>
        <v>0</v>
      </c>
    </row>
    <row r="140" spans="1:6" s="11" customFormat="1" ht="25.5">
      <c r="A140" s="57" t="s">
        <v>103</v>
      </c>
      <c r="B140" s="55" t="s">
        <v>393</v>
      </c>
      <c r="C140" s="55"/>
      <c r="D140" s="20"/>
      <c r="E140" s="53"/>
      <c r="F140" s="54"/>
    </row>
    <row r="141" spans="1:6" s="11" customFormat="1" ht="38.25">
      <c r="A141" s="58" t="s">
        <v>230</v>
      </c>
      <c r="B141" s="23" t="s">
        <v>546</v>
      </c>
      <c r="C141" s="31" t="s">
        <v>547</v>
      </c>
      <c r="D141" s="53"/>
      <c r="E141" s="78">
        <v>44.86</v>
      </c>
      <c r="F141" s="54">
        <f t="shared" ref="F141:F149" si="22">+D141*E141</f>
        <v>0</v>
      </c>
    </row>
    <row r="142" spans="1:6" s="11" customFormat="1">
      <c r="A142" s="58" t="s">
        <v>231</v>
      </c>
      <c r="B142" s="23" t="s">
        <v>548</v>
      </c>
      <c r="C142" s="31" t="s">
        <v>317</v>
      </c>
      <c r="D142" s="60">
        <v>143</v>
      </c>
      <c r="E142" s="78">
        <v>4.2300000000000004</v>
      </c>
      <c r="F142" s="54">
        <f t="shared" si="22"/>
        <v>604.8900000000001</v>
      </c>
    </row>
    <row r="143" spans="1:6" s="11" customFormat="1">
      <c r="A143" s="58" t="s">
        <v>232</v>
      </c>
      <c r="B143" s="23" t="s">
        <v>549</v>
      </c>
      <c r="C143" s="31" t="s">
        <v>536</v>
      </c>
      <c r="D143" s="60">
        <v>14</v>
      </c>
      <c r="E143" s="78">
        <v>14.68</v>
      </c>
      <c r="F143" s="54">
        <f t="shared" si="22"/>
        <v>205.51999999999998</v>
      </c>
    </row>
    <row r="144" spans="1:6" s="11" customFormat="1" ht="38.25">
      <c r="A144" s="58" t="s">
        <v>550</v>
      </c>
      <c r="B144" s="23" t="s">
        <v>551</v>
      </c>
      <c r="C144" s="31" t="s">
        <v>536</v>
      </c>
      <c r="D144" s="60"/>
      <c r="E144" s="78">
        <v>234.28</v>
      </c>
      <c r="F144" s="54">
        <f t="shared" si="22"/>
        <v>0</v>
      </c>
    </row>
    <row r="145" spans="1:6" s="11" customFormat="1" ht="25.5">
      <c r="A145" s="58" t="s">
        <v>552</v>
      </c>
      <c r="B145" s="23" t="s">
        <v>553</v>
      </c>
      <c r="C145" s="31" t="s">
        <v>536</v>
      </c>
      <c r="D145" s="60"/>
      <c r="E145" s="78">
        <v>39.68</v>
      </c>
      <c r="F145" s="54">
        <f t="shared" si="22"/>
        <v>0</v>
      </c>
    </row>
    <row r="146" spans="1:6" s="11" customFormat="1" ht="25.5">
      <c r="A146" s="58" t="s">
        <v>554</v>
      </c>
      <c r="B146" s="23" t="s">
        <v>555</v>
      </c>
      <c r="C146" s="31" t="s">
        <v>535</v>
      </c>
      <c r="D146" s="60"/>
      <c r="E146" s="78">
        <v>34.29</v>
      </c>
      <c r="F146" s="54">
        <f t="shared" si="22"/>
        <v>0</v>
      </c>
    </row>
    <row r="147" spans="1:6" s="11" customFormat="1" ht="25.5">
      <c r="A147" s="58" t="s">
        <v>556</v>
      </c>
      <c r="B147" s="23" t="s">
        <v>557</v>
      </c>
      <c r="C147" s="31" t="s">
        <v>535</v>
      </c>
      <c r="D147" s="60"/>
      <c r="E147" s="78">
        <v>41.4</v>
      </c>
      <c r="F147" s="54">
        <f t="shared" si="22"/>
        <v>0</v>
      </c>
    </row>
    <row r="148" spans="1:6" s="11" customFormat="1" ht="38.25">
      <c r="A148" s="58" t="s">
        <v>558</v>
      </c>
      <c r="B148" s="23" t="s">
        <v>559</v>
      </c>
      <c r="C148" s="31" t="s">
        <v>536</v>
      </c>
      <c r="D148" s="60"/>
      <c r="E148" s="78">
        <v>161.49</v>
      </c>
      <c r="F148" s="54">
        <f t="shared" si="22"/>
        <v>0</v>
      </c>
    </row>
    <row r="149" spans="1:6" s="11" customFormat="1" ht="25.5">
      <c r="A149" s="58" t="s">
        <v>560</v>
      </c>
      <c r="B149" s="23" t="s">
        <v>561</v>
      </c>
      <c r="C149" s="31" t="s">
        <v>547</v>
      </c>
      <c r="D149" s="60"/>
      <c r="E149" s="78">
        <v>15.69</v>
      </c>
      <c r="F149" s="54">
        <f t="shared" si="22"/>
        <v>0</v>
      </c>
    </row>
    <row r="150" spans="1:6" s="11" customFormat="1" ht="15">
      <c r="A150" s="168" t="s">
        <v>517</v>
      </c>
      <c r="B150" s="169"/>
      <c r="C150" s="169"/>
      <c r="D150" s="169"/>
      <c r="E150" s="170"/>
      <c r="F150" s="56">
        <f>SUM(F85:F149)</f>
        <v>1582.41</v>
      </c>
    </row>
    <row r="151" spans="1:6" s="12" customFormat="1">
      <c r="A151" s="28">
        <v>7</v>
      </c>
      <c r="B151" s="25" t="s">
        <v>104</v>
      </c>
      <c r="C151" s="1"/>
      <c r="D151" s="47"/>
      <c r="E151" s="48"/>
      <c r="F151" s="48"/>
    </row>
    <row r="152" spans="1:6" s="8" customFormat="1">
      <c r="A152" s="57" t="s">
        <v>18</v>
      </c>
      <c r="B152" s="55" t="s">
        <v>397</v>
      </c>
      <c r="C152" s="55"/>
      <c r="D152" s="20"/>
      <c r="E152" s="20"/>
      <c r="F152" s="20"/>
    </row>
    <row r="153" spans="1:6" s="8" customFormat="1" ht="51">
      <c r="A153" s="58" t="s">
        <v>233</v>
      </c>
      <c r="B153" s="18" t="s">
        <v>478</v>
      </c>
      <c r="C153" s="52" t="s">
        <v>135</v>
      </c>
      <c r="D153" s="79">
        <v>235.23</v>
      </c>
      <c r="E153" s="80">
        <v>29.93</v>
      </c>
      <c r="F153" s="54">
        <f t="shared" ref="F153:F155" si="23">+D153*E153</f>
        <v>7040.4339</v>
      </c>
    </row>
    <row r="154" spans="1:6" s="8" customFormat="1" ht="25.5">
      <c r="A154" s="58" t="s">
        <v>234</v>
      </c>
      <c r="B154" s="23" t="s">
        <v>398</v>
      </c>
      <c r="C154" s="52" t="s">
        <v>317</v>
      </c>
      <c r="D154" s="79">
        <v>126</v>
      </c>
      <c r="E154" s="80">
        <v>12.37</v>
      </c>
      <c r="F154" s="54">
        <f t="shared" si="23"/>
        <v>1558.62</v>
      </c>
    </row>
    <row r="155" spans="1:6" s="8" customFormat="1" ht="51">
      <c r="A155" s="58" t="s">
        <v>562</v>
      </c>
      <c r="B155" s="23" t="s">
        <v>563</v>
      </c>
      <c r="C155" s="52" t="s">
        <v>135</v>
      </c>
      <c r="D155" s="79">
        <v>449.15</v>
      </c>
      <c r="E155" s="80">
        <v>34.29</v>
      </c>
      <c r="F155" s="54">
        <f t="shared" si="23"/>
        <v>15401.353499999999</v>
      </c>
    </row>
    <row r="156" spans="1:6" s="8" customFormat="1">
      <c r="A156" s="57" t="s">
        <v>19</v>
      </c>
      <c r="B156" s="55" t="s">
        <v>399</v>
      </c>
      <c r="C156" s="55"/>
      <c r="D156" s="20"/>
      <c r="E156" s="53"/>
      <c r="F156" s="54"/>
    </row>
    <row r="157" spans="1:6" s="8" customFormat="1" ht="51">
      <c r="A157" s="58" t="s">
        <v>235</v>
      </c>
      <c r="B157" s="18" t="s">
        <v>479</v>
      </c>
      <c r="C157" s="52" t="s">
        <v>135</v>
      </c>
      <c r="D157" s="53"/>
      <c r="E157" s="53">
        <v>391.45</v>
      </c>
      <c r="F157" s="54">
        <f>+D157*E157</f>
        <v>0</v>
      </c>
    </row>
    <row r="158" spans="1:6" s="8" customFormat="1">
      <c r="A158" s="57" t="s">
        <v>27</v>
      </c>
      <c r="B158" s="55" t="s">
        <v>400</v>
      </c>
      <c r="C158" s="55"/>
      <c r="D158" s="20"/>
      <c r="E158" s="53"/>
      <c r="F158" s="54"/>
    </row>
    <row r="159" spans="1:6" s="8" customFormat="1" ht="51">
      <c r="A159" s="58" t="s">
        <v>236</v>
      </c>
      <c r="B159" s="18" t="s">
        <v>480</v>
      </c>
      <c r="C159" s="52" t="s">
        <v>135</v>
      </c>
      <c r="D159" s="53"/>
      <c r="E159" s="53">
        <v>65.84</v>
      </c>
      <c r="F159" s="54">
        <f>+D159*E159</f>
        <v>0</v>
      </c>
    </row>
    <row r="160" spans="1:6" s="8" customFormat="1">
      <c r="A160" s="57" t="s">
        <v>28</v>
      </c>
      <c r="B160" s="55" t="s">
        <v>401</v>
      </c>
      <c r="C160" s="2"/>
      <c r="D160" s="54"/>
      <c r="E160" s="54"/>
      <c r="F160" s="54"/>
    </row>
    <row r="161" spans="1:28" s="8" customFormat="1" ht="25.5">
      <c r="A161" s="58" t="s">
        <v>237</v>
      </c>
      <c r="B161" s="23" t="s">
        <v>402</v>
      </c>
      <c r="C161" s="2" t="s">
        <v>135</v>
      </c>
      <c r="D161" s="61">
        <v>59.55</v>
      </c>
      <c r="E161" s="53">
        <v>39.020000000000003</v>
      </c>
      <c r="F161" s="54">
        <f>+D161*E161</f>
        <v>2323.6410000000001</v>
      </c>
    </row>
    <row r="162" spans="1:28" s="8" customFormat="1" ht="15">
      <c r="A162" s="168" t="s">
        <v>518</v>
      </c>
      <c r="B162" s="169"/>
      <c r="C162" s="169"/>
      <c r="D162" s="169"/>
      <c r="E162" s="170"/>
      <c r="F162" s="56">
        <f>SUM(F153:F161)</f>
        <v>26324.048399999996</v>
      </c>
    </row>
    <row r="163" spans="1:28" s="8" customFormat="1">
      <c r="A163" s="26" t="s">
        <v>29</v>
      </c>
      <c r="B163" s="1" t="s">
        <v>106</v>
      </c>
      <c r="C163" s="4"/>
      <c r="D163" s="48"/>
      <c r="E163" s="48"/>
      <c r="F163" s="48"/>
    </row>
    <row r="164" spans="1:28" s="17" customFormat="1">
      <c r="A164" s="57" t="s">
        <v>20</v>
      </c>
      <c r="B164" s="55" t="s">
        <v>403</v>
      </c>
      <c r="C164" s="55"/>
      <c r="D164" s="20"/>
      <c r="E164" s="20"/>
      <c r="F164" s="20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s="8" customFormat="1" ht="51">
      <c r="A165" s="58" t="s">
        <v>238</v>
      </c>
      <c r="B165" s="18" t="s">
        <v>481</v>
      </c>
      <c r="C165" s="52" t="s">
        <v>305</v>
      </c>
      <c r="D165" s="53"/>
      <c r="E165" s="53">
        <v>360.32</v>
      </c>
      <c r="F165" s="54">
        <f t="shared" ref="F165:F169" si="24">+D165*E165</f>
        <v>0</v>
      </c>
    </row>
    <row r="166" spans="1:28" s="8" customFormat="1" ht="51">
      <c r="A166" s="58" t="s">
        <v>239</v>
      </c>
      <c r="B166" s="18" t="s">
        <v>482</v>
      </c>
      <c r="C166" s="52" t="s">
        <v>305</v>
      </c>
      <c r="D166" s="53"/>
      <c r="E166" s="53">
        <v>366.53</v>
      </c>
      <c r="F166" s="54">
        <f t="shared" si="24"/>
        <v>0</v>
      </c>
    </row>
    <row r="167" spans="1:28" s="8" customFormat="1" ht="51">
      <c r="A167" s="58" t="s">
        <v>240</v>
      </c>
      <c r="B167" s="18" t="s">
        <v>483</v>
      </c>
      <c r="C167" s="52" t="s">
        <v>305</v>
      </c>
      <c r="D167" s="53"/>
      <c r="E167" s="53">
        <v>366.53</v>
      </c>
      <c r="F167" s="54">
        <f t="shared" si="24"/>
        <v>0</v>
      </c>
    </row>
    <row r="168" spans="1:28" s="8" customFormat="1" ht="38.25">
      <c r="A168" s="58" t="s">
        <v>241</v>
      </c>
      <c r="B168" s="18" t="s">
        <v>484</v>
      </c>
      <c r="C168" s="52" t="s">
        <v>305</v>
      </c>
      <c r="D168" s="53"/>
      <c r="E168" s="53">
        <v>355.28</v>
      </c>
      <c r="F168" s="54">
        <f t="shared" si="24"/>
        <v>0</v>
      </c>
    </row>
    <row r="169" spans="1:28" s="13" customFormat="1" ht="38.25">
      <c r="A169" s="58" t="s">
        <v>242</v>
      </c>
      <c r="B169" s="18" t="s">
        <v>485</v>
      </c>
      <c r="C169" s="52" t="s">
        <v>305</v>
      </c>
      <c r="D169" s="53"/>
      <c r="E169" s="53">
        <v>292.49</v>
      </c>
      <c r="F169" s="54">
        <f t="shared" si="24"/>
        <v>0</v>
      </c>
    </row>
    <row r="170" spans="1:28" s="8" customFormat="1">
      <c r="A170" s="57" t="s">
        <v>107</v>
      </c>
      <c r="B170" s="55" t="s">
        <v>404</v>
      </c>
      <c r="C170" s="55"/>
      <c r="D170" s="20"/>
      <c r="E170" s="53"/>
      <c r="F170" s="54"/>
    </row>
    <row r="171" spans="1:28" s="8" customFormat="1" ht="38.25">
      <c r="A171" s="58" t="s">
        <v>243</v>
      </c>
      <c r="B171" s="18" t="s">
        <v>486</v>
      </c>
      <c r="C171" s="52" t="s">
        <v>135</v>
      </c>
      <c r="D171" s="53"/>
      <c r="E171" s="53">
        <v>243.62</v>
      </c>
      <c r="F171" s="54">
        <f>+D171*E171</f>
        <v>0</v>
      </c>
    </row>
    <row r="172" spans="1:28" s="17" customFormat="1" ht="25.5">
      <c r="A172" s="57" t="s">
        <v>21</v>
      </c>
      <c r="B172" s="55" t="s">
        <v>405</v>
      </c>
      <c r="C172" s="55"/>
      <c r="D172" s="20"/>
      <c r="E172" s="53"/>
      <c r="F172" s="54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s="8" customFormat="1" ht="51">
      <c r="A173" s="58" t="s">
        <v>244</v>
      </c>
      <c r="B173" s="18" t="s">
        <v>487</v>
      </c>
      <c r="C173" s="52" t="s">
        <v>305</v>
      </c>
      <c r="D173" s="53"/>
      <c r="E173" s="53">
        <v>155.91</v>
      </c>
      <c r="F173" s="54">
        <f t="shared" ref="F173:F175" si="25">+D173*E173</f>
        <v>0</v>
      </c>
    </row>
    <row r="174" spans="1:28" s="8" customFormat="1" ht="63.75">
      <c r="A174" s="58" t="s">
        <v>245</v>
      </c>
      <c r="B174" s="18" t="s">
        <v>488</v>
      </c>
      <c r="C174" s="52" t="s">
        <v>305</v>
      </c>
      <c r="D174" s="53"/>
      <c r="E174" s="53">
        <v>17.48</v>
      </c>
      <c r="F174" s="54">
        <f t="shared" si="25"/>
        <v>0</v>
      </c>
    </row>
    <row r="175" spans="1:28" s="8" customFormat="1" ht="25.5">
      <c r="A175" s="58" t="s">
        <v>246</v>
      </c>
      <c r="B175" s="62" t="s">
        <v>108</v>
      </c>
      <c r="C175" s="52" t="s">
        <v>305</v>
      </c>
      <c r="D175" s="53"/>
      <c r="E175" s="53">
        <v>25.88</v>
      </c>
      <c r="F175" s="54">
        <f t="shared" si="25"/>
        <v>0</v>
      </c>
    </row>
    <row r="176" spans="1:28" s="8" customFormat="1" ht="12.75" customHeight="1">
      <c r="A176" s="168" t="s">
        <v>519</v>
      </c>
      <c r="B176" s="169"/>
      <c r="C176" s="169"/>
      <c r="D176" s="169"/>
      <c r="E176" s="170"/>
      <c r="F176" s="56">
        <f>SUM(F165:F175)</f>
        <v>0</v>
      </c>
    </row>
    <row r="177" spans="1:6" s="9" customFormat="1">
      <c r="A177" s="29" t="s">
        <v>30</v>
      </c>
      <c r="B177" s="1" t="s">
        <v>109</v>
      </c>
      <c r="C177" s="4"/>
      <c r="D177" s="48"/>
      <c r="E177" s="48"/>
      <c r="F177" s="48"/>
    </row>
    <row r="178" spans="1:6" s="8" customFormat="1">
      <c r="A178" s="57" t="s">
        <v>22</v>
      </c>
      <c r="B178" s="55" t="s">
        <v>406</v>
      </c>
      <c r="C178" s="55"/>
      <c r="D178" s="20"/>
      <c r="E178" s="20"/>
      <c r="F178" s="20"/>
    </row>
    <row r="179" spans="1:6" s="8" customFormat="1" ht="25.5">
      <c r="A179" s="58" t="s">
        <v>247</v>
      </c>
      <c r="B179" s="23" t="s">
        <v>407</v>
      </c>
      <c r="C179" s="52" t="s">
        <v>135</v>
      </c>
      <c r="D179" s="53"/>
      <c r="E179" s="53">
        <v>60.51</v>
      </c>
      <c r="F179" s="54">
        <f t="shared" ref="F179:F181" si="26">+D179*E179</f>
        <v>0</v>
      </c>
    </row>
    <row r="180" spans="1:6" s="8" customFormat="1" ht="25.5">
      <c r="A180" s="58" t="s">
        <v>248</v>
      </c>
      <c r="B180" s="23" t="s">
        <v>408</v>
      </c>
      <c r="C180" s="52" t="s">
        <v>317</v>
      </c>
      <c r="D180" s="53"/>
      <c r="E180" s="53">
        <v>15.5</v>
      </c>
      <c r="F180" s="54">
        <f t="shared" si="26"/>
        <v>0</v>
      </c>
    </row>
    <row r="181" spans="1:6" s="13" customFormat="1" ht="25.5">
      <c r="A181" s="58" t="s">
        <v>249</v>
      </c>
      <c r="B181" s="23" t="s">
        <v>409</v>
      </c>
      <c r="C181" s="52" t="s">
        <v>135</v>
      </c>
      <c r="D181" s="53"/>
      <c r="E181" s="53">
        <v>76.430000000000007</v>
      </c>
      <c r="F181" s="54">
        <f t="shared" si="26"/>
        <v>0</v>
      </c>
    </row>
    <row r="182" spans="1:6" s="8" customFormat="1">
      <c r="A182" s="57" t="s">
        <v>53</v>
      </c>
      <c r="B182" s="55" t="s">
        <v>410</v>
      </c>
      <c r="C182" s="55"/>
      <c r="D182" s="20"/>
      <c r="E182" s="53"/>
      <c r="F182" s="54"/>
    </row>
    <row r="183" spans="1:6" s="8" customFormat="1" ht="25.5">
      <c r="A183" s="58" t="s">
        <v>250</v>
      </c>
      <c r="B183" s="23" t="s">
        <v>411</v>
      </c>
      <c r="C183" s="52" t="s">
        <v>317</v>
      </c>
      <c r="D183" s="53"/>
      <c r="E183" s="53">
        <v>62.21</v>
      </c>
      <c r="F183" s="54">
        <f>+D183*E183</f>
        <v>0</v>
      </c>
    </row>
    <row r="184" spans="1:6" s="8" customFormat="1" ht="12.75" customHeight="1">
      <c r="A184" s="168" t="s">
        <v>520</v>
      </c>
      <c r="B184" s="169"/>
      <c r="C184" s="169"/>
      <c r="D184" s="169"/>
      <c r="E184" s="170"/>
      <c r="F184" s="56">
        <f>SUM(F179:F183)</f>
        <v>0</v>
      </c>
    </row>
    <row r="185" spans="1:6" s="9" customFormat="1">
      <c r="A185" s="29" t="s">
        <v>31</v>
      </c>
      <c r="B185" s="1" t="s">
        <v>111</v>
      </c>
      <c r="C185" s="4"/>
      <c r="D185" s="48"/>
      <c r="E185" s="48"/>
      <c r="F185" s="48"/>
    </row>
    <row r="186" spans="1:6" s="8" customFormat="1">
      <c r="A186" s="57" t="s">
        <v>23</v>
      </c>
      <c r="B186" s="55" t="s">
        <v>412</v>
      </c>
      <c r="C186" s="55"/>
      <c r="D186" s="20"/>
      <c r="E186" s="20"/>
      <c r="F186" s="20"/>
    </row>
    <row r="187" spans="1:6" s="8" customFormat="1" ht="25.5">
      <c r="A187" s="51" t="s">
        <v>251</v>
      </c>
      <c r="B187" s="23" t="s">
        <v>413</v>
      </c>
      <c r="C187" s="52" t="s">
        <v>135</v>
      </c>
      <c r="D187" s="53">
        <v>0</v>
      </c>
      <c r="E187" s="53">
        <v>36.549999999999997</v>
      </c>
      <c r="F187" s="54">
        <f t="shared" ref="F187:F192" si="27">+D187*E187</f>
        <v>0</v>
      </c>
    </row>
    <row r="188" spans="1:6" s="8" customFormat="1" ht="25.5">
      <c r="A188" s="51" t="s">
        <v>252</v>
      </c>
      <c r="B188" s="23" t="s">
        <v>413</v>
      </c>
      <c r="C188" s="52" t="s">
        <v>135</v>
      </c>
      <c r="D188" s="53">
        <v>1260</v>
      </c>
      <c r="E188" s="84">
        <f>6636.45/1488.76</f>
        <v>4.4577030548913186</v>
      </c>
      <c r="F188" s="54">
        <f>+D188*E188</f>
        <v>5616.7058491630614</v>
      </c>
    </row>
    <row r="189" spans="1:6" s="8" customFormat="1" ht="52.5" customHeight="1">
      <c r="A189" s="51" t="s">
        <v>253</v>
      </c>
      <c r="B189" s="23" t="s">
        <v>414</v>
      </c>
      <c r="C189" s="52" t="s">
        <v>135</v>
      </c>
      <c r="D189" s="53">
        <v>196</v>
      </c>
      <c r="E189" s="53">
        <v>6.62</v>
      </c>
      <c r="F189" s="54">
        <f t="shared" si="27"/>
        <v>1297.52</v>
      </c>
    </row>
    <row r="190" spans="1:6" s="8" customFormat="1" ht="51">
      <c r="A190" s="51" t="s">
        <v>254</v>
      </c>
      <c r="B190" s="18" t="s">
        <v>489</v>
      </c>
      <c r="C190" s="52" t="s">
        <v>135</v>
      </c>
      <c r="D190" s="53"/>
      <c r="E190" s="53">
        <v>17.059999999999999</v>
      </c>
      <c r="F190" s="54">
        <f t="shared" si="27"/>
        <v>0</v>
      </c>
    </row>
    <row r="191" spans="1:6" s="8" customFormat="1" ht="38.25">
      <c r="A191" s="51" t="s">
        <v>255</v>
      </c>
      <c r="B191" s="18" t="s">
        <v>490</v>
      </c>
      <c r="C191" s="52" t="s">
        <v>135</v>
      </c>
      <c r="D191" s="53"/>
      <c r="E191" s="53">
        <v>13.7</v>
      </c>
      <c r="F191" s="54">
        <f t="shared" si="27"/>
        <v>0</v>
      </c>
    </row>
    <row r="192" spans="1:6" s="8" customFormat="1" ht="63.75">
      <c r="A192" s="51" t="s">
        <v>564</v>
      </c>
      <c r="B192" s="18" t="s">
        <v>491</v>
      </c>
      <c r="C192" s="52" t="s">
        <v>135</v>
      </c>
      <c r="D192" s="53"/>
      <c r="E192" s="53">
        <v>15.86</v>
      </c>
      <c r="F192" s="54">
        <f t="shared" si="27"/>
        <v>0</v>
      </c>
    </row>
    <row r="193" spans="1:28" s="8" customFormat="1">
      <c r="A193" s="57" t="s">
        <v>24</v>
      </c>
      <c r="B193" s="55" t="s">
        <v>415</v>
      </c>
      <c r="C193" s="55"/>
      <c r="D193" s="20"/>
      <c r="E193" s="53"/>
      <c r="F193" s="54"/>
    </row>
    <row r="194" spans="1:28" s="8" customFormat="1" ht="76.5">
      <c r="A194" s="51" t="s">
        <v>256</v>
      </c>
      <c r="B194" s="18" t="s">
        <v>492</v>
      </c>
      <c r="C194" s="59" t="s">
        <v>135</v>
      </c>
      <c r="D194" s="53"/>
      <c r="E194" s="53">
        <v>35.57</v>
      </c>
      <c r="F194" s="54">
        <f>+D194*E194</f>
        <v>0</v>
      </c>
    </row>
    <row r="195" spans="1:28" s="8" customFormat="1" ht="15">
      <c r="A195" s="168" t="s">
        <v>521</v>
      </c>
      <c r="B195" s="169"/>
      <c r="C195" s="169"/>
      <c r="D195" s="169"/>
      <c r="E195" s="170"/>
      <c r="F195" s="56">
        <f>SUM(F187:F194)</f>
        <v>6914.2258491630619</v>
      </c>
    </row>
    <row r="196" spans="1:28" s="9" customFormat="1">
      <c r="A196" s="29" t="s">
        <v>32</v>
      </c>
      <c r="B196" s="1" t="s">
        <v>112</v>
      </c>
      <c r="C196" s="4"/>
      <c r="D196" s="48"/>
      <c r="E196" s="48"/>
      <c r="F196" s="48"/>
    </row>
    <row r="197" spans="1:28" s="15" customFormat="1">
      <c r="A197" s="57" t="s">
        <v>33</v>
      </c>
      <c r="B197" s="55" t="s">
        <v>416</v>
      </c>
      <c r="C197" s="55"/>
      <c r="D197" s="20"/>
      <c r="E197" s="20"/>
      <c r="F197" s="2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s="8" customFormat="1" ht="38.25">
      <c r="A198" s="51" t="s">
        <v>257</v>
      </c>
      <c r="B198" s="23" t="s">
        <v>531</v>
      </c>
      <c r="C198" s="52" t="s">
        <v>308</v>
      </c>
      <c r="D198" s="53">
        <v>0</v>
      </c>
      <c r="E198" s="53">
        <v>19.16</v>
      </c>
      <c r="F198" s="54">
        <f t="shared" ref="F198:F200" si="28">+D198*E198</f>
        <v>0</v>
      </c>
    </row>
    <row r="199" spans="1:28" s="8" customFormat="1" ht="38.25">
      <c r="A199" s="51" t="s">
        <v>565</v>
      </c>
      <c r="B199" s="23" t="s">
        <v>531</v>
      </c>
      <c r="C199" s="59" t="s">
        <v>135</v>
      </c>
      <c r="D199" s="53">
        <v>294</v>
      </c>
      <c r="E199" s="53">
        <v>39.72</v>
      </c>
      <c r="F199" s="54">
        <f t="shared" si="28"/>
        <v>11677.68</v>
      </c>
    </row>
    <row r="200" spans="1:28" s="8" customFormat="1" ht="25.5">
      <c r="A200" s="51" t="s">
        <v>566</v>
      </c>
      <c r="B200" s="23" t="s">
        <v>588</v>
      </c>
      <c r="C200" s="59" t="s">
        <v>135</v>
      </c>
      <c r="D200" s="53">
        <v>294</v>
      </c>
      <c r="E200" s="53">
        <v>18.62</v>
      </c>
      <c r="F200" s="54">
        <f t="shared" si="28"/>
        <v>5474.2800000000007</v>
      </c>
    </row>
    <row r="201" spans="1:28" s="15" customFormat="1">
      <c r="A201" s="57" t="s">
        <v>113</v>
      </c>
      <c r="B201" s="55" t="s">
        <v>415</v>
      </c>
      <c r="C201" s="55"/>
      <c r="D201" s="20"/>
      <c r="E201" s="53"/>
      <c r="F201" s="54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s="8" customFormat="1" ht="63.75">
      <c r="A202" s="51" t="s">
        <v>258</v>
      </c>
      <c r="B202" s="18" t="s">
        <v>493</v>
      </c>
      <c r="C202" s="59" t="s">
        <v>135</v>
      </c>
      <c r="D202" s="53"/>
      <c r="E202" s="53">
        <v>42.44</v>
      </c>
      <c r="F202" s="54">
        <f>+D202*E202</f>
        <v>0</v>
      </c>
    </row>
    <row r="203" spans="1:28" s="15" customFormat="1">
      <c r="A203" s="57" t="s">
        <v>34</v>
      </c>
      <c r="B203" s="55" t="s">
        <v>417</v>
      </c>
      <c r="C203" s="55"/>
      <c r="D203" s="20"/>
      <c r="E203" s="53"/>
      <c r="F203" s="54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s="8" customFormat="1" ht="25.5">
      <c r="A204" s="51" t="s">
        <v>259</v>
      </c>
      <c r="B204" s="23" t="s">
        <v>418</v>
      </c>
      <c r="C204" s="52" t="s">
        <v>135</v>
      </c>
      <c r="D204" s="53"/>
      <c r="E204" s="53">
        <v>27.5</v>
      </c>
      <c r="F204" s="54">
        <f>+D204*E204</f>
        <v>0</v>
      </c>
    </row>
    <row r="205" spans="1:28" s="15" customFormat="1" ht="15">
      <c r="A205" s="168" t="s">
        <v>522</v>
      </c>
      <c r="B205" s="169"/>
      <c r="C205" s="169"/>
      <c r="D205" s="169"/>
      <c r="E205" s="170"/>
      <c r="F205" s="56">
        <f>SUM(F198:F204)</f>
        <v>17151.96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s="9" customFormat="1">
      <c r="A206" s="29" t="s">
        <v>35</v>
      </c>
      <c r="B206" s="1" t="s">
        <v>114</v>
      </c>
      <c r="C206" s="4"/>
      <c r="D206" s="48"/>
      <c r="E206" s="48"/>
      <c r="F206" s="48"/>
    </row>
    <row r="207" spans="1:28" s="8" customFormat="1">
      <c r="A207" s="57" t="s">
        <v>36</v>
      </c>
      <c r="B207" s="55" t="s">
        <v>419</v>
      </c>
      <c r="C207" s="55"/>
      <c r="D207" s="20"/>
      <c r="E207" s="20"/>
      <c r="F207" s="20"/>
    </row>
    <row r="208" spans="1:28" s="8" customFormat="1" ht="38.25">
      <c r="A208" s="51" t="s">
        <v>260</v>
      </c>
      <c r="B208" s="18" t="s">
        <v>494</v>
      </c>
      <c r="C208" s="52" t="s">
        <v>317</v>
      </c>
      <c r="D208" s="53"/>
      <c r="E208" s="53">
        <v>78.45</v>
      </c>
      <c r="F208" s="54">
        <f>+D208*E208</f>
        <v>0</v>
      </c>
    </row>
    <row r="209" spans="1:6" s="8" customFormat="1">
      <c r="A209" s="57" t="s">
        <v>37</v>
      </c>
      <c r="B209" s="55" t="s">
        <v>420</v>
      </c>
      <c r="C209" s="55"/>
      <c r="D209" s="20"/>
      <c r="E209" s="53"/>
      <c r="F209" s="54"/>
    </row>
    <row r="210" spans="1:6" s="8" customFormat="1" ht="51">
      <c r="A210" s="51" t="s">
        <v>258</v>
      </c>
      <c r="B210" s="18" t="s">
        <v>495</v>
      </c>
      <c r="C210" s="52" t="s">
        <v>317</v>
      </c>
      <c r="D210" s="53"/>
      <c r="E210" s="53">
        <v>8.25</v>
      </c>
      <c r="F210" s="54">
        <f>+D210*E210</f>
        <v>0</v>
      </c>
    </row>
    <row r="211" spans="1:6" s="8" customFormat="1" ht="12.75" customHeight="1">
      <c r="A211" s="168" t="s">
        <v>523</v>
      </c>
      <c r="B211" s="169"/>
      <c r="C211" s="169"/>
      <c r="D211" s="169"/>
      <c r="E211" s="170"/>
      <c r="F211" s="56">
        <f>SUM(F208:F210)</f>
        <v>0</v>
      </c>
    </row>
    <row r="212" spans="1:6" s="8" customFormat="1">
      <c r="A212" s="29" t="s">
        <v>38</v>
      </c>
      <c r="B212" s="1" t="s">
        <v>116</v>
      </c>
      <c r="C212" s="4"/>
      <c r="D212" s="48"/>
      <c r="E212" s="48"/>
      <c r="F212" s="48"/>
    </row>
    <row r="213" spans="1:6" s="8" customFormat="1" ht="51">
      <c r="A213" s="51" t="s">
        <v>261</v>
      </c>
      <c r="B213" s="23" t="s">
        <v>421</v>
      </c>
      <c r="C213" s="59" t="s">
        <v>135</v>
      </c>
      <c r="D213" s="53"/>
      <c r="E213" s="53">
        <v>16.54</v>
      </c>
      <c r="F213" s="54">
        <f t="shared" ref="F213:F214" si="29">+D213*E213</f>
        <v>0</v>
      </c>
    </row>
    <row r="214" spans="1:6" s="8" customFormat="1" ht="63.75">
      <c r="A214" s="51" t="s">
        <v>262</v>
      </c>
      <c r="B214" s="18" t="s">
        <v>496</v>
      </c>
      <c r="C214" s="52" t="s">
        <v>135</v>
      </c>
      <c r="D214" s="53"/>
      <c r="E214" s="53">
        <v>16.54</v>
      </c>
      <c r="F214" s="54">
        <f t="shared" si="29"/>
        <v>0</v>
      </c>
    </row>
    <row r="215" spans="1:6" s="8" customFormat="1">
      <c r="A215" s="57" t="s">
        <v>39</v>
      </c>
      <c r="B215" s="55" t="s">
        <v>422</v>
      </c>
      <c r="C215" s="55"/>
      <c r="D215" s="20"/>
      <c r="E215" s="53"/>
      <c r="F215" s="54"/>
    </row>
    <row r="216" spans="1:6" s="8" customFormat="1" ht="63.75">
      <c r="A216" s="51" t="s">
        <v>263</v>
      </c>
      <c r="B216" s="18" t="s">
        <v>497</v>
      </c>
      <c r="C216" s="52" t="s">
        <v>135</v>
      </c>
      <c r="D216" s="53"/>
      <c r="E216" s="53">
        <v>10</v>
      </c>
      <c r="F216" s="54">
        <f t="shared" ref="F216:F218" si="30">+D216*E216</f>
        <v>0</v>
      </c>
    </row>
    <row r="217" spans="1:6" s="8" customFormat="1" ht="51">
      <c r="A217" s="51" t="s">
        <v>264</v>
      </c>
      <c r="B217" s="18" t="s">
        <v>498</v>
      </c>
      <c r="C217" s="52" t="s">
        <v>135</v>
      </c>
      <c r="D217" s="53"/>
      <c r="E217" s="53">
        <v>5.48</v>
      </c>
      <c r="F217" s="54">
        <f t="shared" si="30"/>
        <v>0</v>
      </c>
    </row>
    <row r="218" spans="1:6" s="8" customFormat="1" ht="63.75">
      <c r="A218" s="51" t="s">
        <v>265</v>
      </c>
      <c r="B218" s="18" t="s">
        <v>499</v>
      </c>
      <c r="C218" s="52" t="s">
        <v>135</v>
      </c>
      <c r="D218" s="53"/>
      <c r="E218" s="53">
        <v>5.48</v>
      </c>
      <c r="F218" s="54">
        <f t="shared" si="30"/>
        <v>0</v>
      </c>
    </row>
    <row r="219" spans="1:6" s="8" customFormat="1" ht="15">
      <c r="A219" s="168" t="s">
        <v>524</v>
      </c>
      <c r="B219" s="169"/>
      <c r="C219" s="169"/>
      <c r="D219" s="169"/>
      <c r="E219" s="170"/>
      <c r="F219" s="56">
        <f>SUM(F213:F218)</f>
        <v>0</v>
      </c>
    </row>
    <row r="220" spans="1:6" s="9" customFormat="1" ht="17.25" customHeight="1">
      <c r="A220" s="29" t="s">
        <v>40</v>
      </c>
      <c r="B220" s="1" t="s">
        <v>117</v>
      </c>
      <c r="C220" s="1"/>
      <c r="D220" s="48"/>
      <c r="E220" s="48"/>
      <c r="F220" s="48"/>
    </row>
    <row r="221" spans="1:6" s="8" customFormat="1">
      <c r="A221" s="57" t="s">
        <v>41</v>
      </c>
      <c r="B221" s="55" t="s">
        <v>314</v>
      </c>
      <c r="C221" s="55"/>
      <c r="D221" s="20"/>
      <c r="E221" s="20"/>
      <c r="F221" s="20"/>
    </row>
    <row r="222" spans="1:6" s="8" customFormat="1" ht="76.5">
      <c r="A222" s="51" t="s">
        <v>266</v>
      </c>
      <c r="B222" s="18" t="s">
        <v>500</v>
      </c>
      <c r="C222" s="59" t="s">
        <v>317</v>
      </c>
      <c r="D222" s="53"/>
      <c r="E222" s="53">
        <v>139.56</v>
      </c>
      <c r="F222" s="54">
        <f>+D222*E222</f>
        <v>0</v>
      </c>
    </row>
    <row r="223" spans="1:6" s="8" customFormat="1">
      <c r="A223" s="57" t="s">
        <v>42</v>
      </c>
      <c r="B223" s="55" t="s">
        <v>423</v>
      </c>
      <c r="C223" s="55"/>
      <c r="D223" s="20"/>
      <c r="E223" s="53"/>
      <c r="F223" s="54"/>
    </row>
    <row r="224" spans="1:6" s="8" customFormat="1" ht="89.25">
      <c r="A224" s="51" t="s">
        <v>267</v>
      </c>
      <c r="B224" s="18" t="s">
        <v>501</v>
      </c>
      <c r="C224" s="59" t="s">
        <v>305</v>
      </c>
      <c r="D224" s="53"/>
      <c r="E224" s="53">
        <v>1015.16</v>
      </c>
      <c r="F224" s="54">
        <f t="shared" ref="F224:F227" si="31">+D224*E224</f>
        <v>0</v>
      </c>
    </row>
    <row r="225" spans="1:6" s="8" customFormat="1" ht="38.25">
      <c r="A225" s="51" t="s">
        <v>268</v>
      </c>
      <c r="B225" s="18" t="s">
        <v>502</v>
      </c>
      <c r="C225" s="52" t="s">
        <v>305</v>
      </c>
      <c r="D225" s="53"/>
      <c r="E225" s="53">
        <v>1889.6</v>
      </c>
      <c r="F225" s="54">
        <f t="shared" si="31"/>
        <v>0</v>
      </c>
    </row>
    <row r="226" spans="1:6" s="8" customFormat="1" ht="76.5">
      <c r="A226" s="51" t="s">
        <v>269</v>
      </c>
      <c r="B226" s="18" t="s">
        <v>503</v>
      </c>
      <c r="C226" s="59" t="s">
        <v>305</v>
      </c>
      <c r="D226" s="53"/>
      <c r="E226" s="53">
        <v>2051.2399999999998</v>
      </c>
      <c r="F226" s="54">
        <f t="shared" si="31"/>
        <v>0</v>
      </c>
    </row>
    <row r="227" spans="1:6" s="8" customFormat="1" ht="51">
      <c r="A227" s="51" t="s">
        <v>270</v>
      </c>
      <c r="B227" s="18" t="s">
        <v>504</v>
      </c>
      <c r="C227" s="52" t="s">
        <v>305</v>
      </c>
      <c r="D227" s="53"/>
      <c r="E227" s="53">
        <v>1219.04</v>
      </c>
      <c r="F227" s="54">
        <f t="shared" si="31"/>
        <v>0</v>
      </c>
    </row>
    <row r="228" spans="1:6" s="8" customFormat="1" ht="63.75">
      <c r="A228" s="51" t="s">
        <v>271</v>
      </c>
      <c r="B228" s="23" t="s">
        <v>424</v>
      </c>
      <c r="C228" s="59" t="s">
        <v>305</v>
      </c>
      <c r="D228" s="53"/>
      <c r="E228" s="53">
        <v>2402.5700000000002</v>
      </c>
      <c r="F228" s="54">
        <f>+D228*E228</f>
        <v>0</v>
      </c>
    </row>
    <row r="229" spans="1:6" s="8" customFormat="1">
      <c r="A229" s="57" t="s">
        <v>43</v>
      </c>
      <c r="B229" s="55" t="s">
        <v>403</v>
      </c>
      <c r="C229" s="55"/>
      <c r="D229" s="20"/>
      <c r="E229" s="53"/>
      <c r="F229" s="54"/>
    </row>
    <row r="230" spans="1:6" s="8" customFormat="1" ht="51">
      <c r="A230" s="51" t="s">
        <v>272</v>
      </c>
      <c r="B230" s="18" t="s">
        <v>505</v>
      </c>
      <c r="C230" s="52" t="s">
        <v>135</v>
      </c>
      <c r="D230" s="53"/>
      <c r="E230" s="53">
        <v>116.11</v>
      </c>
      <c r="F230" s="54">
        <f t="shared" ref="F230:F232" si="32">+D230*E230</f>
        <v>0</v>
      </c>
    </row>
    <row r="231" spans="1:6" s="8" customFormat="1" ht="25.5">
      <c r="A231" s="51" t="s">
        <v>273</v>
      </c>
      <c r="B231" s="23" t="s">
        <v>425</v>
      </c>
      <c r="C231" s="52" t="s">
        <v>135</v>
      </c>
      <c r="D231" s="53"/>
      <c r="E231" s="53">
        <v>133.91999999999999</v>
      </c>
      <c r="F231" s="54">
        <f t="shared" si="32"/>
        <v>0</v>
      </c>
    </row>
    <row r="232" spans="1:6" s="8" customFormat="1" ht="51">
      <c r="A232" s="51" t="s">
        <v>274</v>
      </c>
      <c r="B232" s="18" t="s">
        <v>506</v>
      </c>
      <c r="C232" s="52" t="s">
        <v>135</v>
      </c>
      <c r="D232" s="53"/>
      <c r="E232" s="53">
        <v>70.819999999999993</v>
      </c>
      <c r="F232" s="54">
        <f t="shared" si="32"/>
        <v>0</v>
      </c>
    </row>
    <row r="233" spans="1:6" s="8" customFormat="1">
      <c r="A233" s="57" t="s">
        <v>44</v>
      </c>
      <c r="B233" s="55" t="s">
        <v>426</v>
      </c>
      <c r="C233" s="55"/>
      <c r="D233" s="20"/>
      <c r="E233" s="53"/>
      <c r="F233" s="54"/>
    </row>
    <row r="234" spans="1:6" s="8" customFormat="1" ht="63.75">
      <c r="A234" s="51" t="s">
        <v>275</v>
      </c>
      <c r="B234" s="18" t="s">
        <v>507</v>
      </c>
      <c r="C234" s="52" t="s">
        <v>305</v>
      </c>
      <c r="D234" s="53"/>
      <c r="E234" s="53">
        <v>126.97</v>
      </c>
      <c r="F234" s="54">
        <f>+D234*E234</f>
        <v>0</v>
      </c>
    </row>
    <row r="235" spans="1:6" s="8" customFormat="1">
      <c r="A235" s="57" t="s">
        <v>121</v>
      </c>
      <c r="B235" s="55" t="s">
        <v>427</v>
      </c>
      <c r="C235" s="55"/>
      <c r="D235" s="20"/>
      <c r="E235" s="53"/>
      <c r="F235" s="54"/>
    </row>
    <row r="236" spans="1:6" s="8" customFormat="1" ht="25.5">
      <c r="A236" s="51" t="s">
        <v>276</v>
      </c>
      <c r="B236" s="23" t="s">
        <v>428</v>
      </c>
      <c r="C236" s="52" t="s">
        <v>317</v>
      </c>
      <c r="D236" s="53"/>
      <c r="E236" s="53">
        <v>20.05</v>
      </c>
      <c r="F236" s="54">
        <f t="shared" ref="F236:F241" si="33">+D236*E236</f>
        <v>0</v>
      </c>
    </row>
    <row r="237" spans="1:6" s="8" customFormat="1" ht="25.5">
      <c r="A237" s="51" t="s">
        <v>277</v>
      </c>
      <c r="B237" s="23" t="s">
        <v>429</v>
      </c>
      <c r="C237" s="52" t="s">
        <v>305</v>
      </c>
      <c r="D237" s="53"/>
      <c r="E237" s="53">
        <v>12.97</v>
      </c>
      <c r="F237" s="54">
        <f t="shared" si="33"/>
        <v>0</v>
      </c>
    </row>
    <row r="238" spans="1:6" s="8" customFormat="1">
      <c r="A238" s="51" t="s">
        <v>278</v>
      </c>
      <c r="B238" s="23" t="s">
        <v>430</v>
      </c>
      <c r="C238" s="52" t="s">
        <v>305</v>
      </c>
      <c r="D238" s="53"/>
      <c r="E238" s="53">
        <v>14.47</v>
      </c>
      <c r="F238" s="54">
        <f t="shared" si="33"/>
        <v>0</v>
      </c>
    </row>
    <row r="239" spans="1:6" s="8" customFormat="1" ht="25.5">
      <c r="A239" s="51" t="s">
        <v>279</v>
      </c>
      <c r="B239" s="23" t="s">
        <v>431</v>
      </c>
      <c r="C239" s="52" t="s">
        <v>305</v>
      </c>
      <c r="D239" s="53"/>
      <c r="E239" s="53">
        <v>27.68</v>
      </c>
      <c r="F239" s="54">
        <f t="shared" si="33"/>
        <v>0</v>
      </c>
    </row>
    <row r="240" spans="1:6" s="8" customFormat="1">
      <c r="A240" s="51" t="s">
        <v>280</v>
      </c>
      <c r="B240" s="23" t="s">
        <v>432</v>
      </c>
      <c r="C240" s="52" t="s">
        <v>305</v>
      </c>
      <c r="D240" s="53"/>
      <c r="E240" s="53">
        <v>36.39</v>
      </c>
      <c r="F240" s="54">
        <f t="shared" si="33"/>
        <v>0</v>
      </c>
    </row>
    <row r="241" spans="1:6" s="8" customFormat="1">
      <c r="A241" s="51" t="s">
        <v>281</v>
      </c>
      <c r="B241" s="23" t="s">
        <v>433</v>
      </c>
      <c r="C241" s="52" t="s">
        <v>305</v>
      </c>
      <c r="D241" s="53"/>
      <c r="E241" s="53">
        <v>9.61</v>
      </c>
      <c r="F241" s="54">
        <f t="shared" si="33"/>
        <v>0</v>
      </c>
    </row>
    <row r="242" spans="1:6" s="8" customFormat="1">
      <c r="A242" s="57" t="s">
        <v>122</v>
      </c>
      <c r="B242" s="55" t="s">
        <v>434</v>
      </c>
      <c r="C242" s="55"/>
      <c r="D242" s="20"/>
      <c r="E242" s="53"/>
      <c r="F242" s="54"/>
    </row>
    <row r="243" spans="1:6" s="8" customFormat="1">
      <c r="A243" s="51" t="s">
        <v>282</v>
      </c>
      <c r="B243" s="23" t="s">
        <v>435</v>
      </c>
      <c r="C243" s="52" t="s">
        <v>135</v>
      </c>
      <c r="D243" s="53"/>
      <c r="E243" s="53">
        <v>85.66</v>
      </c>
      <c r="F243" s="54">
        <f t="shared" ref="F243:F246" si="34">+D243*E243</f>
        <v>0</v>
      </c>
    </row>
    <row r="244" spans="1:6" s="8" customFormat="1">
      <c r="A244" s="51" t="s">
        <v>283</v>
      </c>
      <c r="B244" s="23" t="s">
        <v>436</v>
      </c>
      <c r="C244" s="52" t="s">
        <v>135</v>
      </c>
      <c r="D244" s="53"/>
      <c r="E244" s="53">
        <v>13.34</v>
      </c>
      <c r="F244" s="54">
        <f t="shared" si="34"/>
        <v>0</v>
      </c>
    </row>
    <row r="245" spans="1:6" s="8" customFormat="1" ht="38.25">
      <c r="A245" s="51" t="s">
        <v>284</v>
      </c>
      <c r="B245" s="23" t="s">
        <v>437</v>
      </c>
      <c r="C245" s="52" t="s">
        <v>135</v>
      </c>
      <c r="D245" s="53">
        <v>0</v>
      </c>
      <c r="E245" s="53">
        <v>3091.63</v>
      </c>
      <c r="F245" s="54">
        <f t="shared" si="34"/>
        <v>0</v>
      </c>
    </row>
    <row r="246" spans="1:6" s="8" customFormat="1" ht="38.25">
      <c r="A246" s="51" t="s">
        <v>284</v>
      </c>
      <c r="B246" s="23" t="s">
        <v>437</v>
      </c>
      <c r="C246" s="52" t="s">
        <v>135</v>
      </c>
      <c r="D246" s="53">
        <v>0</v>
      </c>
      <c r="E246" s="53">
        <v>196.72</v>
      </c>
      <c r="F246" s="54">
        <f t="shared" si="34"/>
        <v>0</v>
      </c>
    </row>
    <row r="247" spans="1:6" s="8" customFormat="1" ht="15">
      <c r="A247" s="168" t="s">
        <v>525</v>
      </c>
      <c r="B247" s="169"/>
      <c r="C247" s="169"/>
      <c r="D247" s="169"/>
      <c r="E247" s="170"/>
      <c r="F247" s="56">
        <f>SUM(F222:F246)</f>
        <v>0</v>
      </c>
    </row>
    <row r="248" spans="1:6" s="9" customFormat="1">
      <c r="A248" s="29" t="s">
        <v>45</v>
      </c>
      <c r="B248" s="1" t="s">
        <v>125</v>
      </c>
      <c r="C248" s="1"/>
      <c r="D248" s="48"/>
      <c r="E248" s="48"/>
      <c r="F248" s="48"/>
    </row>
    <row r="249" spans="1:6" s="8" customFormat="1">
      <c r="A249" s="63" t="s">
        <v>46</v>
      </c>
      <c r="B249" s="55" t="s">
        <v>438</v>
      </c>
      <c r="C249" s="55"/>
      <c r="D249" s="20"/>
      <c r="E249" s="20"/>
      <c r="F249" s="20"/>
    </row>
    <row r="250" spans="1:6" s="8" customFormat="1" ht="38.25">
      <c r="A250" s="51" t="s">
        <v>285</v>
      </c>
      <c r="B250" s="23" t="s">
        <v>439</v>
      </c>
      <c r="C250" s="52" t="s">
        <v>317</v>
      </c>
      <c r="D250" s="53"/>
      <c r="E250" s="53">
        <v>15.86</v>
      </c>
      <c r="F250" s="54">
        <f t="shared" ref="F250:F261" si="35">+D250*E250</f>
        <v>0</v>
      </c>
    </row>
    <row r="251" spans="1:6" s="8" customFormat="1" ht="25.5">
      <c r="A251" s="51" t="s">
        <v>286</v>
      </c>
      <c r="B251" s="23" t="s">
        <v>440</v>
      </c>
      <c r="C251" s="52" t="s">
        <v>305</v>
      </c>
      <c r="D251" s="53"/>
      <c r="E251" s="53">
        <v>9.91</v>
      </c>
      <c r="F251" s="54">
        <f t="shared" si="35"/>
        <v>0</v>
      </c>
    </row>
    <row r="252" spans="1:6" s="8" customFormat="1">
      <c r="A252" s="51" t="s">
        <v>287</v>
      </c>
      <c r="B252" s="23" t="s">
        <v>441</v>
      </c>
      <c r="C252" s="52" t="s">
        <v>305</v>
      </c>
      <c r="D252" s="53"/>
      <c r="E252" s="53">
        <v>0.86</v>
      </c>
      <c r="F252" s="54">
        <f t="shared" si="35"/>
        <v>0</v>
      </c>
    </row>
    <row r="253" spans="1:6" s="8" customFormat="1">
      <c r="A253" s="51" t="s">
        <v>288</v>
      </c>
      <c r="B253" s="23" t="s">
        <v>442</v>
      </c>
      <c r="C253" s="52" t="s">
        <v>443</v>
      </c>
      <c r="D253" s="53"/>
      <c r="E253" s="53">
        <v>1</v>
      </c>
      <c r="F253" s="54">
        <f t="shared" si="35"/>
        <v>0</v>
      </c>
    </row>
    <row r="254" spans="1:6" s="8" customFormat="1" ht="25.5">
      <c r="A254" s="51" t="s">
        <v>289</v>
      </c>
      <c r="B254" s="23" t="s">
        <v>444</v>
      </c>
      <c r="C254" s="52" t="s">
        <v>317</v>
      </c>
      <c r="D254" s="53"/>
      <c r="E254" s="53">
        <v>0.96</v>
      </c>
      <c r="F254" s="54">
        <f t="shared" si="35"/>
        <v>0</v>
      </c>
    </row>
    <row r="255" spans="1:6" s="8" customFormat="1">
      <c r="A255" s="51" t="s">
        <v>290</v>
      </c>
      <c r="B255" s="23" t="s">
        <v>445</v>
      </c>
      <c r="C255" s="52" t="s">
        <v>317</v>
      </c>
      <c r="D255" s="53"/>
      <c r="E255" s="53">
        <v>2.5299999999999998</v>
      </c>
      <c r="F255" s="54">
        <f t="shared" si="35"/>
        <v>0</v>
      </c>
    </row>
    <row r="256" spans="1:6" s="8" customFormat="1" ht="25.5">
      <c r="A256" s="51" t="s">
        <v>291</v>
      </c>
      <c r="B256" s="23" t="s">
        <v>446</v>
      </c>
      <c r="C256" s="52" t="s">
        <v>305</v>
      </c>
      <c r="D256" s="53"/>
      <c r="E256" s="53">
        <v>7.02</v>
      </c>
      <c r="F256" s="54">
        <f t="shared" si="35"/>
        <v>0</v>
      </c>
    </row>
    <row r="257" spans="1:6" s="8" customFormat="1" ht="51">
      <c r="A257" s="51" t="s">
        <v>292</v>
      </c>
      <c r="B257" s="18" t="s">
        <v>508</v>
      </c>
      <c r="C257" s="52" t="s">
        <v>305</v>
      </c>
      <c r="D257" s="53"/>
      <c r="E257" s="53">
        <v>149</v>
      </c>
      <c r="F257" s="54">
        <f t="shared" si="35"/>
        <v>0</v>
      </c>
    </row>
    <row r="258" spans="1:6" s="8" customFormat="1">
      <c r="A258" s="51" t="s">
        <v>293</v>
      </c>
      <c r="B258" s="23" t="s">
        <v>447</v>
      </c>
      <c r="C258" s="52" t="s">
        <v>305</v>
      </c>
      <c r="D258" s="53"/>
      <c r="E258" s="53">
        <v>45</v>
      </c>
      <c r="F258" s="54">
        <f t="shared" si="35"/>
        <v>0</v>
      </c>
    </row>
    <row r="259" spans="1:6" s="8" customFormat="1" ht="25.5">
      <c r="A259" s="51" t="s">
        <v>294</v>
      </c>
      <c r="B259" s="23" t="s">
        <v>448</v>
      </c>
      <c r="C259" s="52" t="s">
        <v>305</v>
      </c>
      <c r="D259" s="53"/>
      <c r="E259" s="53">
        <v>17.55</v>
      </c>
      <c r="F259" s="54">
        <f t="shared" si="35"/>
        <v>0</v>
      </c>
    </row>
    <row r="260" spans="1:6" s="8" customFormat="1" ht="38.25">
      <c r="A260" s="51" t="s">
        <v>295</v>
      </c>
      <c r="B260" s="23" t="s">
        <v>449</v>
      </c>
      <c r="C260" s="52" t="s">
        <v>305</v>
      </c>
      <c r="D260" s="53"/>
      <c r="E260" s="54">
        <v>17.77</v>
      </c>
      <c r="F260" s="54">
        <f t="shared" si="35"/>
        <v>0</v>
      </c>
    </row>
    <row r="261" spans="1:6" s="8" customFormat="1">
      <c r="A261" s="51" t="s">
        <v>296</v>
      </c>
      <c r="B261" s="23" t="s">
        <v>450</v>
      </c>
      <c r="C261" s="52" t="s">
        <v>305</v>
      </c>
      <c r="D261" s="53"/>
      <c r="E261" s="53">
        <v>3.63</v>
      </c>
      <c r="F261" s="54">
        <f t="shared" si="35"/>
        <v>0</v>
      </c>
    </row>
    <row r="262" spans="1:6" s="8" customFormat="1" ht="15">
      <c r="A262" s="168" t="s">
        <v>526</v>
      </c>
      <c r="B262" s="169"/>
      <c r="C262" s="169"/>
      <c r="D262" s="169"/>
      <c r="E262" s="170"/>
      <c r="F262" s="56">
        <f>SUM(F250:F261)</f>
        <v>0</v>
      </c>
    </row>
    <row r="263" spans="1:6" s="9" customFormat="1">
      <c r="A263" s="29" t="s">
        <v>49</v>
      </c>
      <c r="B263" s="1" t="s">
        <v>133</v>
      </c>
      <c r="C263" s="1"/>
      <c r="D263" s="48"/>
      <c r="E263" s="48"/>
      <c r="F263" s="48"/>
    </row>
    <row r="264" spans="1:6" s="8" customFormat="1">
      <c r="A264" s="57" t="s">
        <v>47</v>
      </c>
      <c r="B264" s="55" t="s">
        <v>451</v>
      </c>
      <c r="C264" s="64"/>
      <c r="D264" s="54"/>
      <c r="E264" s="54"/>
      <c r="F264" s="54"/>
    </row>
    <row r="265" spans="1:6" s="8" customFormat="1" ht="25.5">
      <c r="A265" s="51" t="s">
        <v>297</v>
      </c>
      <c r="B265" s="23" t="s">
        <v>452</v>
      </c>
      <c r="C265" s="52" t="s">
        <v>317</v>
      </c>
      <c r="D265" s="53"/>
      <c r="E265" s="54">
        <v>268.68</v>
      </c>
      <c r="F265" s="54">
        <f t="shared" ref="F265:F266" si="36">+D265*E265</f>
        <v>0</v>
      </c>
    </row>
    <row r="266" spans="1:6" s="8" customFormat="1" ht="25.5">
      <c r="A266" s="51" t="s">
        <v>298</v>
      </c>
      <c r="B266" s="23" t="s">
        <v>453</v>
      </c>
      <c r="C266" s="52" t="s">
        <v>135</v>
      </c>
      <c r="D266" s="53"/>
      <c r="E266" s="54">
        <v>267.91000000000003</v>
      </c>
      <c r="F266" s="54">
        <f t="shared" si="36"/>
        <v>0</v>
      </c>
    </row>
    <row r="267" spans="1:6" s="8" customFormat="1" ht="38.25">
      <c r="A267" s="51" t="s">
        <v>299</v>
      </c>
      <c r="B267" s="18" t="s">
        <v>509</v>
      </c>
      <c r="C267" s="52" t="s">
        <v>454</v>
      </c>
      <c r="D267" s="53"/>
      <c r="E267" s="54">
        <v>52.65</v>
      </c>
      <c r="F267" s="54">
        <f>+D267*E267</f>
        <v>0</v>
      </c>
    </row>
    <row r="268" spans="1:6" s="8" customFormat="1">
      <c r="A268" s="57" t="s">
        <v>48</v>
      </c>
      <c r="B268" s="55" t="s">
        <v>109</v>
      </c>
      <c r="C268" s="64"/>
      <c r="D268" s="54"/>
      <c r="E268" s="54"/>
      <c r="F268" s="54"/>
    </row>
    <row r="269" spans="1:6" s="8" customFormat="1" ht="38.25">
      <c r="A269" s="51" t="s">
        <v>300</v>
      </c>
      <c r="B269" s="23" t="s">
        <v>455</v>
      </c>
      <c r="C269" s="52" t="s">
        <v>135</v>
      </c>
      <c r="D269" s="53"/>
      <c r="E269" s="54">
        <v>61.41</v>
      </c>
      <c r="F269" s="54">
        <f>+D269*E269</f>
        <v>0</v>
      </c>
    </row>
    <row r="270" spans="1:6" s="8" customFormat="1" ht="51">
      <c r="A270" s="51" t="s">
        <v>301</v>
      </c>
      <c r="B270" s="18" t="s">
        <v>510</v>
      </c>
      <c r="C270" s="52" t="s">
        <v>135</v>
      </c>
      <c r="D270" s="53"/>
      <c r="E270" s="54">
        <v>56.21</v>
      </c>
      <c r="F270" s="54">
        <f>+D270*E270</f>
        <v>0</v>
      </c>
    </row>
    <row r="271" spans="1:6" s="8" customFormat="1" ht="38.25">
      <c r="A271" s="51" t="s">
        <v>302</v>
      </c>
      <c r="B271" s="18" t="s">
        <v>511</v>
      </c>
      <c r="C271" s="52" t="s">
        <v>317</v>
      </c>
      <c r="D271" s="53"/>
      <c r="E271" s="54">
        <v>51.26</v>
      </c>
      <c r="F271" s="54">
        <f>+D271*E271</f>
        <v>0</v>
      </c>
    </row>
    <row r="272" spans="1:6" s="8" customFormat="1" ht="15">
      <c r="A272" s="168" t="s">
        <v>527</v>
      </c>
      <c r="B272" s="169"/>
      <c r="C272" s="169"/>
      <c r="D272" s="169"/>
      <c r="E272" s="170"/>
      <c r="F272" s="56">
        <f>SUM(F264:F271)</f>
        <v>0</v>
      </c>
    </row>
    <row r="273" spans="1:6" s="9" customFormat="1">
      <c r="A273" s="29" t="s">
        <v>50</v>
      </c>
      <c r="B273" s="1" t="s">
        <v>139</v>
      </c>
      <c r="C273" s="1"/>
      <c r="D273" s="48"/>
      <c r="E273" s="49"/>
      <c r="F273" s="48"/>
    </row>
    <row r="274" spans="1:6" s="8" customFormat="1">
      <c r="A274" s="57" t="s">
        <v>51</v>
      </c>
      <c r="B274" s="55" t="s">
        <v>456</v>
      </c>
      <c r="C274" s="55"/>
      <c r="D274" s="20"/>
      <c r="E274" s="20"/>
      <c r="F274" s="20"/>
    </row>
    <row r="275" spans="1:6" s="8" customFormat="1" ht="12.75" customHeight="1">
      <c r="A275" s="51" t="s">
        <v>52</v>
      </c>
      <c r="B275" s="23" t="s">
        <v>140</v>
      </c>
      <c r="C275" s="52" t="s">
        <v>135</v>
      </c>
      <c r="D275" s="53"/>
      <c r="E275" s="54">
        <v>1.62</v>
      </c>
      <c r="F275" s="54">
        <f>+D275*E275</f>
        <v>0</v>
      </c>
    </row>
    <row r="276" spans="1:6" s="8" customFormat="1" ht="15">
      <c r="A276" s="168" t="s">
        <v>567</v>
      </c>
      <c r="B276" s="169"/>
      <c r="C276" s="169"/>
      <c r="D276" s="169"/>
      <c r="E276" s="170"/>
      <c r="F276" s="56">
        <f>SUM(F275)</f>
        <v>0</v>
      </c>
    </row>
    <row r="277" spans="1:6" s="35" customFormat="1">
      <c r="A277" s="37"/>
      <c r="B277" s="21" t="s">
        <v>54</v>
      </c>
      <c r="C277" s="21"/>
      <c r="D277" s="50"/>
      <c r="E277" s="50"/>
      <c r="F277" s="65">
        <f>SUM(F5:F276)/2</f>
        <v>303963.45264916302</v>
      </c>
    </row>
    <row r="278" spans="1:6" s="35" customFormat="1">
      <c r="A278" s="39"/>
      <c r="B278" s="14"/>
      <c r="C278" s="14"/>
      <c r="D278" s="40"/>
      <c r="E278" s="38"/>
      <c r="F278" s="38"/>
    </row>
    <row r="279" spans="1:6" s="35" customFormat="1">
      <c r="A279" s="39"/>
      <c r="B279" s="14"/>
      <c r="C279" s="14"/>
      <c r="D279" s="40"/>
      <c r="E279" s="38"/>
      <c r="F279" s="24"/>
    </row>
    <row r="280" spans="1:6" s="35" customFormat="1">
      <c r="A280" s="39"/>
      <c r="B280" s="69" t="s">
        <v>4</v>
      </c>
      <c r="C280" s="69"/>
      <c r="D280" s="69"/>
      <c r="E280" s="69"/>
      <c r="F280" s="69"/>
    </row>
    <row r="281" spans="1:6" s="35" customFormat="1">
      <c r="A281" s="41"/>
      <c r="B281" s="42" t="s">
        <v>3</v>
      </c>
      <c r="C281" s="42"/>
      <c r="D281" s="42"/>
      <c r="E281" s="42"/>
      <c r="F281" s="42"/>
    </row>
    <row r="282" spans="1:6" s="35" customFormat="1" ht="25.5">
      <c r="A282" s="41"/>
      <c r="B282" s="69" t="s">
        <v>582</v>
      </c>
      <c r="C282" s="69"/>
      <c r="D282" s="69"/>
      <c r="E282" s="69"/>
      <c r="F282" s="69"/>
    </row>
    <row r="283" spans="1:6">
      <c r="B283" s="42" t="s">
        <v>577</v>
      </c>
    </row>
  </sheetData>
  <mergeCells count="19">
    <mergeCell ref="A272:E272"/>
    <mergeCell ref="A276:E276"/>
    <mergeCell ref="A150:E150"/>
    <mergeCell ref="A162:E162"/>
    <mergeCell ref="A176:E176"/>
    <mergeCell ref="A184:E184"/>
    <mergeCell ref="A195:E195"/>
    <mergeCell ref="A205:E205"/>
    <mergeCell ref="A1:F1"/>
    <mergeCell ref="A211:E211"/>
    <mergeCell ref="A219:E219"/>
    <mergeCell ref="A247:E247"/>
    <mergeCell ref="A262:E262"/>
    <mergeCell ref="A3:E3"/>
    <mergeCell ref="A9:E9"/>
    <mergeCell ref="A15:E15"/>
    <mergeCell ref="A23:E23"/>
    <mergeCell ref="A29:E29"/>
    <mergeCell ref="A82:E82"/>
  </mergeCells>
  <pageMargins left="0.98425196850393704" right="0.59055118110236227" top="0.78740157480314965" bottom="0.78740157480314965" header="0.31496062992125984" footer="0.31496062992125984"/>
  <pageSetup paperSize="9" fitToWidth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9"/>
  <sheetViews>
    <sheetView zoomScale="90" zoomScaleNormal="90" workbookViewId="0">
      <pane ySplit="8" topLeftCell="A9" activePane="bottomLeft" state="frozen"/>
      <selection pane="bottomLeft" activeCell="G4" sqref="G4:L4"/>
    </sheetView>
  </sheetViews>
  <sheetFormatPr defaultRowHeight="12.75"/>
  <cols>
    <col min="1" max="1" width="15.7109375" style="43" customWidth="1"/>
    <col min="2" max="2" width="14.28515625" style="43" customWidth="1"/>
    <col min="3" max="3" width="69.85546875" style="44" customWidth="1"/>
    <col min="4" max="4" width="8.85546875" style="44" customWidth="1"/>
    <col min="5" max="5" width="8.7109375" style="45" hidden="1" customWidth="1"/>
    <col min="6" max="6" width="9.7109375" style="45" hidden="1" customWidth="1"/>
    <col min="7" max="7" width="14.7109375" style="45" customWidth="1"/>
    <col min="8" max="9" width="8.140625" style="45" hidden="1" customWidth="1"/>
    <col min="10" max="10" width="12.140625" style="45" customWidth="1"/>
    <col min="11" max="11" width="10" style="46" bestFit="1" customWidth="1"/>
    <col min="12" max="12" width="23.28515625" style="46" customWidth="1"/>
    <col min="13" max="13" width="9.140625" style="36"/>
    <col min="14" max="14" width="14.28515625" style="36" customWidth="1"/>
    <col min="15" max="15" width="0" style="36" hidden="1" customWidth="1"/>
    <col min="16" max="18" width="9.140625" style="36"/>
    <col min="19" max="20" width="0" style="36" hidden="1" customWidth="1"/>
    <col min="21" max="16384" width="9.140625" style="36"/>
  </cols>
  <sheetData>
    <row r="1" spans="1:52" ht="37.5" customHeight="1">
      <c r="A1" s="256" t="s">
        <v>832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52" ht="21" customHeight="1">
      <c r="A2" s="101" t="s">
        <v>755</v>
      </c>
      <c r="B2" s="151" t="s">
        <v>833</v>
      </c>
      <c r="C2" s="259" t="s">
        <v>834</v>
      </c>
      <c r="D2" s="192"/>
      <c r="E2" s="99"/>
      <c r="F2" s="99"/>
      <c r="G2" s="193" t="s">
        <v>810</v>
      </c>
      <c r="H2" s="193"/>
      <c r="I2" s="193"/>
      <c r="J2" s="193"/>
      <c r="K2" s="193"/>
      <c r="L2" s="193"/>
    </row>
    <row r="3" spans="1:52" ht="31.5" customHeight="1">
      <c r="A3" s="100" t="s">
        <v>756</v>
      </c>
      <c r="B3" s="100"/>
      <c r="C3" s="183" t="s">
        <v>826</v>
      </c>
      <c r="D3" s="184"/>
      <c r="E3" s="99"/>
      <c r="F3" s="99"/>
      <c r="G3" s="194"/>
      <c r="H3" s="194"/>
      <c r="I3" s="194"/>
      <c r="J3" s="194"/>
      <c r="K3" s="194"/>
      <c r="L3" s="194"/>
    </row>
    <row r="4" spans="1:52" ht="21">
      <c r="A4" s="100" t="s">
        <v>753</v>
      </c>
      <c r="B4" s="100"/>
      <c r="C4" s="185" t="s">
        <v>754</v>
      </c>
      <c r="D4" s="185"/>
      <c r="E4" s="99"/>
      <c r="F4" s="99"/>
      <c r="G4" s="194"/>
      <c r="H4" s="194"/>
      <c r="I4" s="194"/>
      <c r="J4" s="194"/>
      <c r="K4" s="194"/>
      <c r="L4" s="194"/>
    </row>
    <row r="5" spans="1:52" ht="21">
      <c r="A5" s="181" t="s">
        <v>752</v>
      </c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52" ht="47.25" customHeight="1">
      <c r="A6" s="199" t="s">
        <v>0</v>
      </c>
      <c r="B6" s="186" t="s">
        <v>815</v>
      </c>
      <c r="C6" s="199" t="s">
        <v>746</v>
      </c>
      <c r="D6" s="199" t="s">
        <v>55</v>
      </c>
      <c r="E6" s="102" t="s">
        <v>571</v>
      </c>
      <c r="F6" s="98" t="s">
        <v>570</v>
      </c>
      <c r="G6" s="188" t="s">
        <v>747</v>
      </c>
      <c r="H6" s="149"/>
      <c r="I6" s="149"/>
      <c r="J6" s="190" t="s">
        <v>821</v>
      </c>
      <c r="K6" s="187" t="s">
        <v>748</v>
      </c>
      <c r="L6" s="186" t="s">
        <v>757</v>
      </c>
      <c r="O6" s="36">
        <v>1.2398</v>
      </c>
      <c r="P6" s="36">
        <v>1.2398</v>
      </c>
    </row>
    <row r="7" spans="1:52" ht="15.75">
      <c r="A7" s="199"/>
      <c r="B7" s="187"/>
      <c r="C7" s="199"/>
      <c r="D7" s="199"/>
      <c r="E7" s="95"/>
      <c r="F7" s="95"/>
      <c r="G7" s="189"/>
      <c r="H7" s="150"/>
      <c r="I7" s="150"/>
      <c r="J7" s="191"/>
      <c r="K7" s="199"/>
      <c r="L7" s="187"/>
    </row>
    <row r="8" spans="1:52" ht="15">
      <c r="A8" s="96"/>
      <c r="B8" s="96"/>
      <c r="C8" s="136" t="s">
        <v>825</v>
      </c>
      <c r="D8" s="97"/>
      <c r="E8" s="97"/>
      <c r="F8" s="97"/>
      <c r="G8" s="89"/>
      <c r="H8" s="89"/>
      <c r="I8" s="89"/>
      <c r="J8" s="148"/>
      <c r="K8" s="96" t="s">
        <v>532</v>
      </c>
      <c r="L8" s="83">
        <f>+L253</f>
        <v>784920.32160000002</v>
      </c>
      <c r="N8" s="159"/>
    </row>
    <row r="9" spans="1:52" s="8" customFormat="1">
      <c r="A9" s="26" t="s">
        <v>590</v>
      </c>
      <c r="B9" s="26"/>
      <c r="C9" s="1" t="s">
        <v>143</v>
      </c>
      <c r="D9" s="4"/>
      <c r="E9" s="5"/>
      <c r="F9" s="5"/>
      <c r="G9" s="5"/>
      <c r="H9" s="67">
        <f t="shared" ref="H9:H54" si="0">+G9-F9</f>
        <v>0</v>
      </c>
      <c r="I9" s="67"/>
      <c r="J9" s="67"/>
      <c r="K9" s="6"/>
      <c r="L9" s="6"/>
    </row>
    <row r="10" spans="1:52" s="8" customFormat="1">
      <c r="A10" s="57" t="s">
        <v>6</v>
      </c>
      <c r="B10" s="57"/>
      <c r="C10" s="55" t="s">
        <v>314</v>
      </c>
      <c r="D10" s="55"/>
      <c r="E10" s="55"/>
      <c r="F10" s="55"/>
      <c r="G10" s="55"/>
      <c r="H10" s="53">
        <f t="shared" si="0"/>
        <v>0</v>
      </c>
      <c r="I10" s="53"/>
      <c r="J10" s="53"/>
      <c r="K10" s="55"/>
      <c r="L10" s="55"/>
    </row>
    <row r="11" spans="1:52" s="8" customFormat="1" ht="25.5">
      <c r="A11" s="58" t="s">
        <v>591</v>
      </c>
      <c r="B11" s="58"/>
      <c r="C11" s="23" t="s">
        <v>528</v>
      </c>
      <c r="D11" s="52" t="s">
        <v>308</v>
      </c>
      <c r="E11" s="53">
        <v>15.5</v>
      </c>
      <c r="F11" s="53">
        <v>11.8</v>
      </c>
      <c r="G11" s="53">
        <f>E11-F11</f>
        <v>3.6999999999999993</v>
      </c>
      <c r="H11" s="53">
        <f t="shared" si="0"/>
        <v>-8.1000000000000014</v>
      </c>
      <c r="I11" s="53"/>
      <c r="J11" s="53">
        <v>2516.92</v>
      </c>
      <c r="K11" s="53">
        <f>ROUND(J11*$P$6,2)</f>
        <v>3120.48</v>
      </c>
      <c r="L11" s="54">
        <f>ROUND(G11*K11,2)</f>
        <v>11545.78</v>
      </c>
    </row>
    <row r="12" spans="1:52" s="7" customFormat="1" ht="25.5">
      <c r="A12" s="139" t="s">
        <v>592</v>
      </c>
      <c r="B12" s="139"/>
      <c r="C12" s="18" t="s">
        <v>529</v>
      </c>
      <c r="D12" s="140" t="s">
        <v>308</v>
      </c>
      <c r="E12" s="141">
        <v>16.21</v>
      </c>
      <c r="F12" s="141">
        <v>10.25</v>
      </c>
      <c r="G12" s="141">
        <v>1.06</v>
      </c>
      <c r="H12" s="141">
        <f t="shared" si="0"/>
        <v>-9.19</v>
      </c>
      <c r="I12" s="141"/>
      <c r="J12" s="141">
        <v>2516.92</v>
      </c>
      <c r="K12" s="53">
        <f>ROUND(J12*$P$6,2)</f>
        <v>3120.48</v>
      </c>
      <c r="L12" s="141">
        <f t="shared" ref="L12" si="1">G12*K12</f>
        <v>3307.7088000000003</v>
      </c>
      <c r="Q12" s="142"/>
    </row>
    <row r="13" spans="1:52" s="8" customFormat="1" ht="15" customHeight="1">
      <c r="A13" s="175" t="s">
        <v>512</v>
      </c>
      <c r="B13" s="203"/>
      <c r="C13" s="203"/>
      <c r="D13" s="203"/>
      <c r="E13" s="203"/>
      <c r="F13" s="203"/>
      <c r="G13" s="203"/>
      <c r="H13" s="203"/>
      <c r="I13" s="203"/>
      <c r="J13" s="203"/>
      <c r="K13" s="147"/>
      <c r="L13" s="56">
        <f>SUM(L11:L12)</f>
        <v>14853.488800000001</v>
      </c>
    </row>
    <row r="14" spans="1:52" s="9" customFormat="1">
      <c r="A14" s="26">
        <v>2</v>
      </c>
      <c r="B14" s="26"/>
      <c r="C14" s="1" t="s">
        <v>59</v>
      </c>
      <c r="D14" s="1"/>
      <c r="E14" s="47"/>
      <c r="F14" s="47"/>
      <c r="G14" s="47"/>
      <c r="H14" s="67"/>
      <c r="I14" s="67"/>
      <c r="J14" s="67"/>
      <c r="K14" s="48"/>
      <c r="L14" s="48"/>
    </row>
    <row r="15" spans="1:52" s="15" customFormat="1">
      <c r="A15" s="57" t="s">
        <v>9</v>
      </c>
      <c r="B15" s="57"/>
      <c r="C15" s="55" t="s">
        <v>315</v>
      </c>
      <c r="D15" s="55"/>
      <c r="E15" s="20"/>
      <c r="F15" s="20"/>
      <c r="G15" s="20"/>
      <c r="H15" s="53"/>
      <c r="I15" s="53"/>
      <c r="J15" s="53"/>
      <c r="K15" s="20"/>
      <c r="L15" s="2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s="10" customFormat="1">
      <c r="A16" s="58" t="s">
        <v>593</v>
      </c>
      <c r="B16" s="58">
        <v>89449</v>
      </c>
      <c r="C16" s="23" t="s">
        <v>316</v>
      </c>
      <c r="D16" s="52" t="s">
        <v>317</v>
      </c>
      <c r="E16" s="53">
        <v>52</v>
      </c>
      <c r="F16" s="53">
        <v>0</v>
      </c>
      <c r="G16" s="53">
        <f>E16-F16</f>
        <v>52</v>
      </c>
      <c r="H16" s="53">
        <f t="shared" si="0"/>
        <v>52</v>
      </c>
      <c r="I16" s="53"/>
      <c r="J16" s="53">
        <v>20.55</v>
      </c>
      <c r="K16" s="53">
        <f>ROUND(J16*$P$6,2)</f>
        <v>25.48</v>
      </c>
      <c r="L16" s="54">
        <f>G16*K16</f>
        <v>1324.96</v>
      </c>
    </row>
    <row r="17" spans="1:52" s="11" customFormat="1">
      <c r="A17" s="58" t="s">
        <v>594</v>
      </c>
      <c r="B17" s="58">
        <v>89448</v>
      </c>
      <c r="C17" s="23" t="s">
        <v>318</v>
      </c>
      <c r="D17" s="52" t="s">
        <v>317</v>
      </c>
      <c r="E17" s="53">
        <v>6</v>
      </c>
      <c r="F17" s="53">
        <v>0</v>
      </c>
      <c r="G17" s="53">
        <f t="shared" ref="G17:G65" si="2">E17-F17</f>
        <v>6</v>
      </c>
      <c r="H17" s="53">
        <f t="shared" si="0"/>
        <v>6</v>
      </c>
      <c r="I17" s="53"/>
      <c r="J17" s="53">
        <v>17.88</v>
      </c>
      <c r="K17" s="53">
        <f t="shared" ref="K17:K65" si="3">ROUND(J17*$P$6,2)</f>
        <v>22.17</v>
      </c>
      <c r="L17" s="54">
        <f>G17*K17</f>
        <v>133.02000000000001</v>
      </c>
    </row>
    <row r="18" spans="1:52" s="15" customFormat="1">
      <c r="A18" s="58" t="s">
        <v>595</v>
      </c>
      <c r="B18" s="58">
        <v>89447</v>
      </c>
      <c r="C18" s="23" t="s">
        <v>319</v>
      </c>
      <c r="D18" s="52" t="s">
        <v>317</v>
      </c>
      <c r="E18" s="53">
        <v>26</v>
      </c>
      <c r="F18" s="53">
        <v>0</v>
      </c>
      <c r="G18" s="53">
        <f t="shared" si="2"/>
        <v>26</v>
      </c>
      <c r="H18" s="53">
        <f t="shared" si="0"/>
        <v>26</v>
      </c>
      <c r="I18" s="53"/>
      <c r="J18" s="53">
        <v>12.39</v>
      </c>
      <c r="K18" s="53">
        <f t="shared" si="3"/>
        <v>15.36</v>
      </c>
      <c r="L18" s="54">
        <f>G18*K18</f>
        <v>399.36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s="10" customFormat="1">
      <c r="A19" s="58" t="s">
        <v>596</v>
      </c>
      <c r="B19" s="58">
        <v>89446</v>
      </c>
      <c r="C19" s="23" t="s">
        <v>320</v>
      </c>
      <c r="D19" s="52" t="s">
        <v>317</v>
      </c>
      <c r="E19" s="53">
        <v>85</v>
      </c>
      <c r="F19" s="53">
        <v>0</v>
      </c>
      <c r="G19" s="53">
        <f t="shared" si="2"/>
        <v>85</v>
      </c>
      <c r="H19" s="53">
        <f t="shared" si="0"/>
        <v>85</v>
      </c>
      <c r="I19" s="53"/>
      <c r="J19" s="53">
        <v>5.76</v>
      </c>
      <c r="K19" s="53">
        <f t="shared" si="3"/>
        <v>7.14</v>
      </c>
      <c r="L19" s="54">
        <f>G19*K19</f>
        <v>606.9</v>
      </c>
    </row>
    <row r="20" spans="1:52" s="11" customFormat="1">
      <c r="A20" s="58" t="s">
        <v>597</v>
      </c>
      <c r="B20" s="58">
        <v>89401</v>
      </c>
      <c r="C20" s="23" t="s">
        <v>321</v>
      </c>
      <c r="D20" s="52" t="s">
        <v>317</v>
      </c>
      <c r="E20" s="53">
        <v>122</v>
      </c>
      <c r="F20" s="53">
        <v>0</v>
      </c>
      <c r="G20" s="53">
        <f t="shared" si="2"/>
        <v>122</v>
      </c>
      <c r="H20" s="53">
        <f t="shared" si="0"/>
        <v>122</v>
      </c>
      <c r="I20" s="53"/>
      <c r="J20" s="53">
        <v>7.55</v>
      </c>
      <c r="K20" s="53">
        <f t="shared" si="3"/>
        <v>9.36</v>
      </c>
      <c r="L20" s="54">
        <f>G20*K20</f>
        <v>1141.9199999999998</v>
      </c>
    </row>
    <row r="21" spans="1:52" s="15" customFormat="1">
      <c r="A21" s="57" t="s">
        <v>10</v>
      </c>
      <c r="B21" s="57"/>
      <c r="C21" s="55" t="s">
        <v>322</v>
      </c>
      <c r="D21" s="55"/>
      <c r="E21" s="20"/>
      <c r="F21" s="20"/>
      <c r="G21" s="53"/>
      <c r="H21" s="53"/>
      <c r="I21" s="53"/>
      <c r="J21" s="53"/>
      <c r="K21" s="53">
        <f t="shared" si="3"/>
        <v>0</v>
      </c>
      <c r="L21" s="54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s="10" customFormat="1" ht="25.5">
      <c r="A22" s="58" t="s">
        <v>598</v>
      </c>
      <c r="B22" s="58">
        <v>89595</v>
      </c>
      <c r="C22" s="18" t="s">
        <v>461</v>
      </c>
      <c r="D22" s="52" t="s">
        <v>305</v>
      </c>
      <c r="E22" s="53">
        <v>2</v>
      </c>
      <c r="F22" s="53" t="s">
        <v>572</v>
      </c>
      <c r="G22" s="53">
        <f t="shared" si="2"/>
        <v>2</v>
      </c>
      <c r="H22" s="53">
        <f t="shared" si="0"/>
        <v>2</v>
      </c>
      <c r="I22" s="53"/>
      <c r="J22" s="53">
        <v>15.77</v>
      </c>
      <c r="K22" s="53">
        <f t="shared" si="3"/>
        <v>19.55</v>
      </c>
      <c r="L22" s="54">
        <f>G22*K22</f>
        <v>39.1</v>
      </c>
    </row>
    <row r="23" spans="1:52" s="11" customFormat="1" ht="25.5">
      <c r="A23" s="58" t="s">
        <v>599</v>
      </c>
      <c r="B23" s="58">
        <v>89429</v>
      </c>
      <c r="C23" s="18" t="s">
        <v>462</v>
      </c>
      <c r="D23" s="52" t="s">
        <v>305</v>
      </c>
      <c r="E23" s="53" t="s">
        <v>61</v>
      </c>
      <c r="F23" s="53" t="s">
        <v>572</v>
      </c>
      <c r="G23" s="53">
        <f t="shared" si="2"/>
        <v>12</v>
      </c>
      <c r="H23" s="53">
        <f t="shared" si="0"/>
        <v>12</v>
      </c>
      <c r="I23" s="53"/>
      <c r="J23" s="53">
        <v>4.25</v>
      </c>
      <c r="K23" s="53">
        <f t="shared" si="3"/>
        <v>5.27</v>
      </c>
      <c r="L23" s="54">
        <f>G23*K23</f>
        <v>63.239999999999995</v>
      </c>
    </row>
    <row r="24" spans="1:52" s="15" customFormat="1" ht="25.5">
      <c r="A24" s="58" t="s">
        <v>600</v>
      </c>
      <c r="B24" s="58">
        <v>89376</v>
      </c>
      <c r="C24" s="18" t="s">
        <v>463</v>
      </c>
      <c r="D24" s="52" t="s">
        <v>305</v>
      </c>
      <c r="E24" s="53" t="s">
        <v>62</v>
      </c>
      <c r="F24" s="53" t="s">
        <v>572</v>
      </c>
      <c r="G24" s="53">
        <f t="shared" si="2"/>
        <v>10</v>
      </c>
      <c r="H24" s="53">
        <f t="shared" si="0"/>
        <v>10</v>
      </c>
      <c r="I24" s="53"/>
      <c r="J24" s="53">
        <v>4.78</v>
      </c>
      <c r="K24" s="53">
        <f t="shared" si="3"/>
        <v>5.93</v>
      </c>
      <c r="L24" s="54">
        <f>G24*K24</f>
        <v>59.3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10" customFormat="1">
      <c r="A25" s="57" t="s">
        <v>11</v>
      </c>
      <c r="B25" s="57"/>
      <c r="C25" s="55" t="s">
        <v>323</v>
      </c>
      <c r="D25" s="55"/>
      <c r="E25" s="20"/>
      <c r="F25" s="20"/>
      <c r="G25" s="53"/>
      <c r="H25" s="53">
        <f t="shared" si="0"/>
        <v>0</v>
      </c>
      <c r="I25" s="53"/>
      <c r="J25" s="53"/>
      <c r="K25" s="53">
        <f t="shared" si="3"/>
        <v>0</v>
      </c>
      <c r="L25" s="54"/>
    </row>
    <row r="26" spans="1:52" s="11" customFormat="1">
      <c r="A26" s="58" t="s">
        <v>601</v>
      </c>
      <c r="B26" s="58">
        <v>94497</v>
      </c>
      <c r="C26" s="23" t="s">
        <v>324</v>
      </c>
      <c r="D26" s="52" t="s">
        <v>305</v>
      </c>
      <c r="E26" s="53" t="s">
        <v>57</v>
      </c>
      <c r="F26" s="53" t="s">
        <v>572</v>
      </c>
      <c r="G26" s="53">
        <f t="shared" si="2"/>
        <v>1</v>
      </c>
      <c r="H26" s="53">
        <f t="shared" si="0"/>
        <v>1</v>
      </c>
      <c r="I26" s="53"/>
      <c r="J26" s="53">
        <v>120.59</v>
      </c>
      <c r="K26" s="53">
        <f t="shared" si="3"/>
        <v>149.51</v>
      </c>
      <c r="L26" s="54">
        <f>G26*K26</f>
        <v>149.51</v>
      </c>
    </row>
    <row r="27" spans="1:52" s="15" customFormat="1">
      <c r="A27" s="58" t="s">
        <v>602</v>
      </c>
      <c r="B27" s="58">
        <v>94498</v>
      </c>
      <c r="C27" s="23" t="s">
        <v>325</v>
      </c>
      <c r="D27" s="52" t="s">
        <v>305</v>
      </c>
      <c r="E27" s="53" t="s">
        <v>64</v>
      </c>
      <c r="F27" s="53" t="s">
        <v>572</v>
      </c>
      <c r="G27" s="53">
        <f t="shared" si="2"/>
        <v>2</v>
      </c>
      <c r="H27" s="53">
        <f t="shared" si="0"/>
        <v>2</v>
      </c>
      <c r="I27" s="53"/>
      <c r="J27" s="53">
        <v>166.97</v>
      </c>
      <c r="K27" s="53">
        <f t="shared" si="3"/>
        <v>207.01</v>
      </c>
      <c r="L27" s="54">
        <f>G27*K27</f>
        <v>414.02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s="10" customFormat="1">
      <c r="A28" s="58" t="s">
        <v>603</v>
      </c>
      <c r="B28" s="58">
        <v>94499</v>
      </c>
      <c r="C28" s="23" t="s">
        <v>326</v>
      </c>
      <c r="D28" s="52" t="s">
        <v>305</v>
      </c>
      <c r="E28" s="53" t="s">
        <v>57</v>
      </c>
      <c r="F28" s="53" t="s">
        <v>572</v>
      </c>
      <c r="G28" s="53">
        <f t="shared" si="2"/>
        <v>1</v>
      </c>
      <c r="H28" s="53">
        <f t="shared" si="0"/>
        <v>1</v>
      </c>
      <c r="I28" s="53"/>
      <c r="J28" s="53">
        <v>337.13</v>
      </c>
      <c r="K28" s="53">
        <f t="shared" si="3"/>
        <v>417.97</v>
      </c>
      <c r="L28" s="54">
        <f>G28*K28</f>
        <v>417.97</v>
      </c>
    </row>
    <row r="29" spans="1:52" s="11" customFormat="1">
      <c r="A29" s="57" t="s">
        <v>12</v>
      </c>
      <c r="B29" s="57"/>
      <c r="C29" s="55" t="s">
        <v>327</v>
      </c>
      <c r="D29" s="55"/>
      <c r="E29" s="20"/>
      <c r="F29" s="20"/>
      <c r="G29" s="53"/>
      <c r="H29" s="53">
        <f t="shared" si="0"/>
        <v>0</v>
      </c>
      <c r="I29" s="53"/>
      <c r="J29" s="53"/>
      <c r="K29" s="53">
        <f t="shared" si="3"/>
        <v>0</v>
      </c>
      <c r="L29" s="54"/>
    </row>
    <row r="30" spans="1:52" s="15" customFormat="1">
      <c r="A30" s="58" t="s">
        <v>604</v>
      </c>
      <c r="B30" s="58">
        <v>89984</v>
      </c>
      <c r="C30" s="23" t="s">
        <v>328</v>
      </c>
      <c r="D30" s="52" t="s">
        <v>305</v>
      </c>
      <c r="E30" s="53" t="s">
        <v>64</v>
      </c>
      <c r="F30" s="53" t="s">
        <v>572</v>
      </c>
      <c r="G30" s="53">
        <f t="shared" si="2"/>
        <v>2</v>
      </c>
      <c r="H30" s="53">
        <f t="shared" si="0"/>
        <v>2</v>
      </c>
      <c r="I30" s="53"/>
      <c r="J30" s="53">
        <v>97.554000000000002</v>
      </c>
      <c r="K30" s="53">
        <f t="shared" si="3"/>
        <v>120.95</v>
      </c>
      <c r="L30" s="54">
        <f>G30*K30</f>
        <v>241.9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s="10" customFormat="1">
      <c r="A31" s="58" t="s">
        <v>605</v>
      </c>
      <c r="B31" s="58">
        <v>89985</v>
      </c>
      <c r="C31" s="23" t="s">
        <v>329</v>
      </c>
      <c r="D31" s="52" t="s">
        <v>305</v>
      </c>
      <c r="E31" s="53" t="s">
        <v>57</v>
      </c>
      <c r="F31" s="53" t="s">
        <v>572</v>
      </c>
      <c r="G31" s="53">
        <f t="shared" si="2"/>
        <v>1</v>
      </c>
      <c r="H31" s="53">
        <f t="shared" si="0"/>
        <v>1</v>
      </c>
      <c r="I31" s="53"/>
      <c r="J31" s="53">
        <v>102</v>
      </c>
      <c r="K31" s="53">
        <f t="shared" si="3"/>
        <v>126.46</v>
      </c>
      <c r="L31" s="54">
        <f>G31*K31</f>
        <v>126.46</v>
      </c>
    </row>
    <row r="32" spans="1:52" s="11" customFormat="1">
      <c r="A32" s="58" t="s">
        <v>606</v>
      </c>
      <c r="B32" s="58">
        <v>94792</v>
      </c>
      <c r="C32" s="23" t="s">
        <v>330</v>
      </c>
      <c r="D32" s="52" t="s">
        <v>305</v>
      </c>
      <c r="E32" s="53" t="s">
        <v>64</v>
      </c>
      <c r="F32" s="53" t="s">
        <v>572</v>
      </c>
      <c r="G32" s="53">
        <f t="shared" si="2"/>
        <v>2</v>
      </c>
      <c r="H32" s="53">
        <f t="shared" si="0"/>
        <v>2</v>
      </c>
      <c r="I32" s="53"/>
      <c r="J32" s="53">
        <v>110.65</v>
      </c>
      <c r="K32" s="53">
        <f t="shared" si="3"/>
        <v>137.18</v>
      </c>
      <c r="L32" s="54">
        <f>G32*K32</f>
        <v>274.36</v>
      </c>
    </row>
    <row r="33" spans="1:52" s="15" customFormat="1">
      <c r="A33" s="70" t="s">
        <v>607</v>
      </c>
      <c r="B33" s="70"/>
      <c r="C33" s="71" t="s">
        <v>331</v>
      </c>
      <c r="D33" s="71"/>
      <c r="E33" s="19"/>
      <c r="F33" s="19"/>
      <c r="G33" s="53"/>
      <c r="H33" s="53">
        <f t="shared" si="0"/>
        <v>0</v>
      </c>
      <c r="I33" s="53"/>
      <c r="J33" s="53">
        <v>131.41</v>
      </c>
      <c r="K33" s="53">
        <f t="shared" si="3"/>
        <v>162.91999999999999</v>
      </c>
      <c r="L33" s="5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s="10" customFormat="1">
      <c r="A34" s="74" t="s">
        <v>608</v>
      </c>
      <c r="B34" s="74">
        <v>89984</v>
      </c>
      <c r="C34" s="30" t="s">
        <v>332</v>
      </c>
      <c r="D34" s="75" t="s">
        <v>305</v>
      </c>
      <c r="E34" s="72" t="s">
        <v>57</v>
      </c>
      <c r="F34" s="72" t="s">
        <v>572</v>
      </c>
      <c r="G34" s="53">
        <f t="shared" si="2"/>
        <v>1</v>
      </c>
      <c r="H34" s="53">
        <f t="shared" si="0"/>
        <v>1</v>
      </c>
      <c r="I34" s="53"/>
      <c r="J34" s="53">
        <v>97.55</v>
      </c>
      <c r="K34" s="53">
        <f t="shared" si="3"/>
        <v>120.94</v>
      </c>
      <c r="L34" s="54">
        <f>G34*K34</f>
        <v>120.94</v>
      </c>
    </row>
    <row r="35" spans="1:52" s="11" customFormat="1">
      <c r="A35" s="70" t="s">
        <v>609</v>
      </c>
      <c r="B35" s="70"/>
      <c r="C35" s="71" t="s">
        <v>333</v>
      </c>
      <c r="D35" s="71"/>
      <c r="E35" s="19"/>
      <c r="F35" s="19"/>
      <c r="G35" s="53"/>
      <c r="H35" s="53">
        <f t="shared" si="0"/>
        <v>0</v>
      </c>
      <c r="I35" s="53"/>
      <c r="J35" s="53"/>
      <c r="K35" s="53">
        <f t="shared" si="3"/>
        <v>0</v>
      </c>
      <c r="L35" s="54"/>
    </row>
    <row r="36" spans="1:52" s="15" customFormat="1" ht="25.5">
      <c r="A36" s="74" t="s">
        <v>610</v>
      </c>
      <c r="B36" s="74"/>
      <c r="C36" s="30" t="s">
        <v>816</v>
      </c>
      <c r="D36" s="75" t="s">
        <v>305</v>
      </c>
      <c r="E36" s="72" t="s">
        <v>57</v>
      </c>
      <c r="F36" s="72" t="s">
        <v>572</v>
      </c>
      <c r="G36" s="53">
        <f t="shared" si="2"/>
        <v>1</v>
      </c>
      <c r="H36" s="53">
        <f t="shared" si="0"/>
        <v>1</v>
      </c>
      <c r="I36" s="53"/>
      <c r="J36" s="53">
        <v>32111.31</v>
      </c>
      <c r="K36" s="53">
        <f t="shared" si="3"/>
        <v>39811.599999999999</v>
      </c>
      <c r="L36" s="54">
        <f>G36*K36</f>
        <v>39811.599999999999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s="10" customFormat="1" ht="25.5">
      <c r="A37" s="74" t="s">
        <v>611</v>
      </c>
      <c r="B37" s="74">
        <v>95674</v>
      </c>
      <c r="C37" s="76" t="s">
        <v>465</v>
      </c>
      <c r="D37" s="75" t="s">
        <v>305</v>
      </c>
      <c r="E37" s="72" t="s">
        <v>57</v>
      </c>
      <c r="F37" s="72" t="s">
        <v>572</v>
      </c>
      <c r="G37" s="53">
        <f t="shared" si="2"/>
        <v>1</v>
      </c>
      <c r="H37" s="53">
        <f t="shared" si="0"/>
        <v>1</v>
      </c>
      <c r="I37" s="53"/>
      <c r="J37" s="53">
        <v>244.25</v>
      </c>
      <c r="K37" s="53">
        <f t="shared" si="3"/>
        <v>302.82</v>
      </c>
      <c r="L37" s="54">
        <f>G37*K37</f>
        <v>302.82</v>
      </c>
    </row>
    <row r="38" spans="1:52" s="11" customFormat="1">
      <c r="A38" s="74" t="s">
        <v>612</v>
      </c>
      <c r="B38" s="74">
        <v>86914</v>
      </c>
      <c r="C38" s="30" t="s">
        <v>334</v>
      </c>
      <c r="D38" s="75" t="s">
        <v>305</v>
      </c>
      <c r="E38" s="72" t="s">
        <v>68</v>
      </c>
      <c r="F38" s="72" t="s">
        <v>572</v>
      </c>
      <c r="G38" s="53">
        <f t="shared" si="2"/>
        <v>5</v>
      </c>
      <c r="H38" s="53">
        <f t="shared" si="0"/>
        <v>5</v>
      </c>
      <c r="I38" s="53"/>
      <c r="J38" s="53">
        <v>72.03</v>
      </c>
      <c r="K38" s="53">
        <f t="shared" si="3"/>
        <v>89.3</v>
      </c>
      <c r="L38" s="54">
        <f>G38*K38</f>
        <v>446.5</v>
      </c>
    </row>
    <row r="39" spans="1:52" s="15" customFormat="1">
      <c r="A39" s="70" t="s">
        <v>613</v>
      </c>
      <c r="B39" s="70"/>
      <c r="C39" s="71" t="s">
        <v>537</v>
      </c>
      <c r="D39" s="71"/>
      <c r="E39" s="19"/>
      <c r="F39" s="19"/>
      <c r="G39" s="53"/>
      <c r="H39" s="53">
        <f t="shared" si="0"/>
        <v>0</v>
      </c>
      <c r="I39" s="53"/>
      <c r="J39" s="53"/>
      <c r="K39" s="53">
        <f t="shared" si="3"/>
        <v>0</v>
      </c>
      <c r="L39" s="54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s="10" customFormat="1">
      <c r="A40" s="74" t="s">
        <v>614</v>
      </c>
      <c r="B40" s="74">
        <v>89508</v>
      </c>
      <c r="C40" s="30" t="s">
        <v>335</v>
      </c>
      <c r="D40" s="75" t="s">
        <v>317</v>
      </c>
      <c r="E40" s="72" t="s">
        <v>70</v>
      </c>
      <c r="F40" s="72" t="s">
        <v>572</v>
      </c>
      <c r="G40" s="53">
        <f t="shared" si="2"/>
        <v>24</v>
      </c>
      <c r="H40" s="53">
        <f t="shared" si="0"/>
        <v>24</v>
      </c>
      <c r="I40" s="53">
        <v>12.44</v>
      </c>
      <c r="J40" s="53">
        <v>2.19</v>
      </c>
      <c r="K40" s="53">
        <f t="shared" si="3"/>
        <v>2.72</v>
      </c>
      <c r="L40" s="93">
        <f>G40*K40</f>
        <v>65.28</v>
      </c>
    </row>
    <row r="41" spans="1:52" s="11" customFormat="1">
      <c r="A41" s="74" t="s">
        <v>615</v>
      </c>
      <c r="B41" s="74">
        <v>89509</v>
      </c>
      <c r="C41" s="30" t="s">
        <v>336</v>
      </c>
      <c r="D41" s="75" t="s">
        <v>317</v>
      </c>
      <c r="E41" s="72" t="s">
        <v>71</v>
      </c>
      <c r="F41" s="72" t="s">
        <v>572</v>
      </c>
      <c r="G41" s="53">
        <f t="shared" si="2"/>
        <v>50</v>
      </c>
      <c r="H41" s="53">
        <f t="shared" si="0"/>
        <v>50</v>
      </c>
      <c r="I41" s="53">
        <v>24.12</v>
      </c>
      <c r="J41" s="53">
        <v>29.8</v>
      </c>
      <c r="K41" s="53">
        <f t="shared" si="3"/>
        <v>36.950000000000003</v>
      </c>
      <c r="L41" s="54">
        <f>G41*K41</f>
        <v>1847.5000000000002</v>
      </c>
    </row>
    <row r="42" spans="1:52" s="15" customFormat="1">
      <c r="A42" s="74" t="s">
        <v>616</v>
      </c>
      <c r="B42" s="74">
        <v>89511</v>
      </c>
      <c r="C42" s="30" t="s">
        <v>337</v>
      </c>
      <c r="D42" s="75" t="s">
        <v>317</v>
      </c>
      <c r="E42" s="72" t="s">
        <v>72</v>
      </c>
      <c r="F42" s="72" t="s">
        <v>572</v>
      </c>
      <c r="G42" s="53">
        <f t="shared" si="2"/>
        <v>25</v>
      </c>
      <c r="H42" s="53">
        <f t="shared" si="0"/>
        <v>25</v>
      </c>
      <c r="I42" s="53">
        <v>27.28</v>
      </c>
      <c r="J42" s="53">
        <v>42.97</v>
      </c>
      <c r="K42" s="53">
        <f t="shared" si="3"/>
        <v>53.27</v>
      </c>
      <c r="L42" s="54">
        <f>G42*K42</f>
        <v>1331.75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s="10" customFormat="1">
      <c r="A43" s="74" t="s">
        <v>617</v>
      </c>
      <c r="B43" s="74">
        <v>89512</v>
      </c>
      <c r="C43" s="30" t="s">
        <v>338</v>
      </c>
      <c r="D43" s="75" t="s">
        <v>317</v>
      </c>
      <c r="E43" s="72" t="s">
        <v>73</v>
      </c>
      <c r="F43" s="72" t="s">
        <v>572</v>
      </c>
      <c r="G43" s="53">
        <f t="shared" si="2"/>
        <v>87</v>
      </c>
      <c r="H43" s="53">
        <f t="shared" si="0"/>
        <v>87</v>
      </c>
      <c r="I43" s="53">
        <v>35.15</v>
      </c>
      <c r="J43" s="53">
        <v>69.69</v>
      </c>
      <c r="K43" s="53">
        <f t="shared" si="3"/>
        <v>86.4</v>
      </c>
      <c r="L43" s="54">
        <f>G43*K43</f>
        <v>7516.8</v>
      </c>
    </row>
    <row r="44" spans="1:52" s="11" customFormat="1">
      <c r="A44" s="70" t="s">
        <v>618</v>
      </c>
      <c r="B44" s="70"/>
      <c r="C44" s="71" t="s">
        <v>339</v>
      </c>
      <c r="D44" s="71"/>
      <c r="E44" s="19"/>
      <c r="F44" s="19"/>
      <c r="G44" s="53"/>
      <c r="H44" s="53"/>
      <c r="I44" s="53"/>
      <c r="J44" s="53"/>
      <c r="K44" s="53">
        <f t="shared" si="3"/>
        <v>0</v>
      </c>
      <c r="L44" s="54"/>
    </row>
    <row r="45" spans="1:52" s="15" customFormat="1" ht="25.5">
      <c r="A45" s="74" t="s">
        <v>619</v>
      </c>
      <c r="B45" s="74">
        <v>89707</v>
      </c>
      <c r="C45" s="76" t="s">
        <v>466</v>
      </c>
      <c r="D45" s="75" t="s">
        <v>305</v>
      </c>
      <c r="E45" s="72" t="s">
        <v>56</v>
      </c>
      <c r="F45" s="72" t="s">
        <v>572</v>
      </c>
      <c r="G45" s="53">
        <f t="shared" si="2"/>
        <v>6</v>
      </c>
      <c r="H45" s="53">
        <f t="shared" si="0"/>
        <v>6</v>
      </c>
      <c r="I45" s="53">
        <v>36.25</v>
      </c>
      <c r="J45" s="53">
        <v>37.380000000000003</v>
      </c>
      <c r="K45" s="53">
        <f t="shared" si="3"/>
        <v>46.34</v>
      </c>
      <c r="L45" s="54">
        <f>G45*K45</f>
        <v>278.04000000000002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s="10" customFormat="1" ht="25.5">
      <c r="A46" s="74" t="s">
        <v>620</v>
      </c>
      <c r="B46" s="74">
        <v>89709</v>
      </c>
      <c r="C46" s="76" t="s">
        <v>467</v>
      </c>
      <c r="D46" s="75" t="s">
        <v>305</v>
      </c>
      <c r="E46" s="72" t="s">
        <v>57</v>
      </c>
      <c r="F46" s="72" t="s">
        <v>572</v>
      </c>
      <c r="G46" s="53">
        <f t="shared" si="2"/>
        <v>1</v>
      </c>
      <c r="H46" s="53">
        <f t="shared" si="0"/>
        <v>1</v>
      </c>
      <c r="I46" s="53">
        <v>30.25</v>
      </c>
      <c r="J46" s="53">
        <v>15.33</v>
      </c>
      <c r="K46" s="53">
        <f t="shared" si="3"/>
        <v>19.010000000000002</v>
      </c>
      <c r="L46" s="54">
        <f>G46*K46</f>
        <v>19.010000000000002</v>
      </c>
    </row>
    <row r="47" spans="1:52" s="11" customFormat="1">
      <c r="A47" s="74" t="s">
        <v>621</v>
      </c>
      <c r="B47" s="74">
        <v>98106</v>
      </c>
      <c r="C47" s="30" t="s">
        <v>340</v>
      </c>
      <c r="D47" s="75" t="s">
        <v>305</v>
      </c>
      <c r="E47" s="72" t="s">
        <v>57</v>
      </c>
      <c r="F47" s="72" t="s">
        <v>572</v>
      </c>
      <c r="G47" s="53">
        <f t="shared" si="2"/>
        <v>1</v>
      </c>
      <c r="H47" s="53">
        <f t="shared" si="0"/>
        <v>1</v>
      </c>
      <c r="I47" s="53">
        <v>680.21</v>
      </c>
      <c r="J47" s="53">
        <v>996.24</v>
      </c>
      <c r="K47" s="53">
        <f t="shared" si="3"/>
        <v>1235.1400000000001</v>
      </c>
      <c r="L47" s="54">
        <f>G47*K47</f>
        <v>1235.1400000000001</v>
      </c>
    </row>
    <row r="48" spans="1:52" s="153" customFormat="1">
      <c r="A48" s="74" t="s">
        <v>622</v>
      </c>
      <c r="B48" s="74"/>
      <c r="C48" s="30" t="s">
        <v>341</v>
      </c>
      <c r="D48" s="75" t="s">
        <v>305</v>
      </c>
      <c r="E48" s="72" t="s">
        <v>75</v>
      </c>
      <c r="F48" s="72" t="s">
        <v>572</v>
      </c>
      <c r="G48" s="53">
        <f t="shared" si="2"/>
        <v>7</v>
      </c>
      <c r="H48" s="53">
        <f t="shared" si="0"/>
        <v>7</v>
      </c>
      <c r="I48" s="53">
        <v>239.78</v>
      </c>
      <c r="J48" s="53">
        <v>297.27999999999997</v>
      </c>
      <c r="K48" s="53">
        <f t="shared" si="3"/>
        <v>368.57</v>
      </c>
      <c r="L48" s="53">
        <f>G48*K48</f>
        <v>2579.9899999999998</v>
      </c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</row>
    <row r="49" spans="1:52" s="10" customFormat="1">
      <c r="A49" s="70" t="s">
        <v>623</v>
      </c>
      <c r="B49" s="70"/>
      <c r="C49" s="71" t="s">
        <v>342</v>
      </c>
      <c r="D49" s="71"/>
      <c r="E49" s="19"/>
      <c r="F49" s="19"/>
      <c r="G49" s="53"/>
      <c r="H49" s="53">
        <f t="shared" si="0"/>
        <v>0</v>
      </c>
      <c r="I49" s="53"/>
      <c r="J49" s="53"/>
      <c r="K49" s="53">
        <f t="shared" si="3"/>
        <v>0</v>
      </c>
      <c r="L49" s="54"/>
    </row>
    <row r="50" spans="1:52" s="11" customFormat="1" ht="25.5">
      <c r="A50" s="74" t="s">
        <v>624</v>
      </c>
      <c r="B50" s="74">
        <v>95470</v>
      </c>
      <c r="C50" s="76" t="s">
        <v>468</v>
      </c>
      <c r="D50" s="75" t="s">
        <v>305</v>
      </c>
      <c r="E50" s="72" t="s">
        <v>68</v>
      </c>
      <c r="F50" s="72" t="s">
        <v>572</v>
      </c>
      <c r="G50" s="53">
        <f t="shared" si="2"/>
        <v>5</v>
      </c>
      <c r="H50" s="53">
        <f t="shared" si="0"/>
        <v>5</v>
      </c>
      <c r="I50" s="53"/>
      <c r="J50" s="53">
        <v>269.58999999999997</v>
      </c>
      <c r="K50" s="53">
        <f t="shared" si="3"/>
        <v>334.24</v>
      </c>
      <c r="L50" s="54">
        <f t="shared" ref="L50:L58" si="4">G50*K50</f>
        <v>1671.2</v>
      </c>
      <c r="O50" s="85"/>
      <c r="V50" s="91"/>
    </row>
    <row r="51" spans="1:52" s="15" customFormat="1" ht="38.25">
      <c r="A51" s="74" t="s">
        <v>625</v>
      </c>
      <c r="B51" s="74">
        <v>86931</v>
      </c>
      <c r="C51" s="76" t="s">
        <v>469</v>
      </c>
      <c r="D51" s="77" t="s">
        <v>305</v>
      </c>
      <c r="E51" s="72" t="s">
        <v>78</v>
      </c>
      <c r="F51" s="72" t="s">
        <v>572</v>
      </c>
      <c r="G51" s="53">
        <f t="shared" si="2"/>
        <v>3</v>
      </c>
      <c r="H51" s="53">
        <f t="shared" si="0"/>
        <v>3</v>
      </c>
      <c r="I51" s="53"/>
      <c r="J51" s="53">
        <v>423.92</v>
      </c>
      <c r="K51" s="53">
        <f t="shared" si="3"/>
        <v>525.58000000000004</v>
      </c>
      <c r="L51" s="54">
        <f t="shared" si="4"/>
        <v>1576.7400000000002</v>
      </c>
      <c r="M51" s="9"/>
      <c r="N51" s="9"/>
      <c r="O51" s="8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s="10" customFormat="1" ht="25.5">
      <c r="A52" s="74" t="s">
        <v>626</v>
      </c>
      <c r="B52" s="74">
        <v>86939</v>
      </c>
      <c r="C52" s="76" t="s">
        <v>470</v>
      </c>
      <c r="D52" s="75" t="s">
        <v>305</v>
      </c>
      <c r="E52" s="72" t="s">
        <v>78</v>
      </c>
      <c r="F52" s="72" t="s">
        <v>572</v>
      </c>
      <c r="G52" s="53">
        <f t="shared" si="2"/>
        <v>3</v>
      </c>
      <c r="H52" s="53">
        <f t="shared" si="0"/>
        <v>3</v>
      </c>
      <c r="I52" s="53"/>
      <c r="J52" s="53">
        <v>375.78</v>
      </c>
      <c r="K52" s="53">
        <f t="shared" si="3"/>
        <v>465.89</v>
      </c>
      <c r="L52" s="54">
        <f t="shared" si="4"/>
        <v>1397.67</v>
      </c>
      <c r="O52" s="85"/>
      <c r="R52" s="90"/>
      <c r="U52" s="90"/>
    </row>
    <row r="53" spans="1:52" s="11" customFormat="1" ht="25.5">
      <c r="A53" s="74" t="s">
        <v>627</v>
      </c>
      <c r="B53" s="74">
        <v>86903</v>
      </c>
      <c r="C53" s="30" t="s">
        <v>343</v>
      </c>
      <c r="D53" s="77" t="s">
        <v>305</v>
      </c>
      <c r="E53" s="72" t="s">
        <v>64</v>
      </c>
      <c r="F53" s="72" t="s">
        <v>572</v>
      </c>
      <c r="G53" s="53">
        <f t="shared" si="2"/>
        <v>2</v>
      </c>
      <c r="H53" s="53">
        <f t="shared" si="0"/>
        <v>2</v>
      </c>
      <c r="I53" s="53"/>
      <c r="J53" s="53">
        <v>327.42</v>
      </c>
      <c r="K53" s="53">
        <f t="shared" si="3"/>
        <v>405.94</v>
      </c>
      <c r="L53" s="54">
        <f t="shared" si="4"/>
        <v>811.88</v>
      </c>
      <c r="U53" s="85"/>
    </row>
    <row r="54" spans="1:52" s="15" customFormat="1" ht="25.5">
      <c r="A54" s="74" t="s">
        <v>628</v>
      </c>
      <c r="B54" s="74">
        <v>86901</v>
      </c>
      <c r="C54" s="76" t="s">
        <v>471</v>
      </c>
      <c r="D54" s="75" t="s">
        <v>305</v>
      </c>
      <c r="E54" s="72" t="s">
        <v>56</v>
      </c>
      <c r="F54" s="72" t="s">
        <v>572</v>
      </c>
      <c r="G54" s="53">
        <f t="shared" si="2"/>
        <v>6</v>
      </c>
      <c r="H54" s="53">
        <f t="shared" si="0"/>
        <v>6</v>
      </c>
      <c r="I54" s="53"/>
      <c r="J54" s="53">
        <v>121.06</v>
      </c>
      <c r="K54" s="53">
        <f t="shared" si="3"/>
        <v>150.09</v>
      </c>
      <c r="L54" s="54">
        <f t="shared" si="4"/>
        <v>900.54</v>
      </c>
      <c r="M54" s="9"/>
      <c r="N54" s="9"/>
      <c r="O54" s="9"/>
      <c r="P54" s="9"/>
      <c r="Q54" s="92"/>
      <c r="R54" s="92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s="10" customFormat="1" ht="25.5">
      <c r="A55" s="74" t="s">
        <v>629</v>
      </c>
      <c r="B55" s="74">
        <v>86920</v>
      </c>
      <c r="C55" s="76" t="s">
        <v>472</v>
      </c>
      <c r="D55" s="75" t="s">
        <v>305</v>
      </c>
      <c r="E55" s="72" t="s">
        <v>57</v>
      </c>
      <c r="F55" s="72" t="s">
        <v>572</v>
      </c>
      <c r="G55" s="53">
        <f t="shared" si="2"/>
        <v>1</v>
      </c>
      <c r="H55" s="53">
        <f t="shared" ref="H55:H117" si="5">+G55-F55</f>
        <v>1</v>
      </c>
      <c r="I55" s="53"/>
      <c r="J55" s="53">
        <v>678.21</v>
      </c>
      <c r="K55" s="53">
        <f t="shared" si="3"/>
        <v>840.84</v>
      </c>
      <c r="L55" s="54">
        <f t="shared" si="4"/>
        <v>840.84</v>
      </c>
      <c r="R55" s="90"/>
    </row>
    <row r="56" spans="1:52" s="11" customFormat="1">
      <c r="A56" s="74" t="s">
        <v>630</v>
      </c>
      <c r="B56" s="74">
        <v>95544</v>
      </c>
      <c r="C56" s="30" t="s">
        <v>344</v>
      </c>
      <c r="D56" s="75" t="s">
        <v>305</v>
      </c>
      <c r="E56" s="72" t="s">
        <v>79</v>
      </c>
      <c r="F56" s="72" t="s">
        <v>572</v>
      </c>
      <c r="G56" s="53">
        <f t="shared" si="2"/>
        <v>8</v>
      </c>
      <c r="H56" s="53">
        <f t="shared" si="5"/>
        <v>8</v>
      </c>
      <c r="I56" s="53"/>
      <c r="J56" s="53">
        <v>30.32</v>
      </c>
      <c r="K56" s="53">
        <f t="shared" si="3"/>
        <v>37.590000000000003</v>
      </c>
      <c r="L56" s="54">
        <f t="shared" si="4"/>
        <v>300.72000000000003</v>
      </c>
    </row>
    <row r="57" spans="1:52" s="15" customFormat="1">
      <c r="A57" s="74" t="s">
        <v>631</v>
      </c>
      <c r="B57" s="74"/>
      <c r="C57" s="30" t="s">
        <v>345</v>
      </c>
      <c r="D57" s="75" t="s">
        <v>305</v>
      </c>
      <c r="E57" s="72" t="s">
        <v>78</v>
      </c>
      <c r="F57" s="72" t="s">
        <v>572</v>
      </c>
      <c r="G57" s="53">
        <f t="shared" si="2"/>
        <v>3</v>
      </c>
      <c r="H57" s="53">
        <f t="shared" si="5"/>
        <v>3</v>
      </c>
      <c r="I57" s="53"/>
      <c r="J57" s="53">
        <v>15.19</v>
      </c>
      <c r="K57" s="53">
        <f t="shared" si="3"/>
        <v>18.829999999999998</v>
      </c>
      <c r="L57" s="54">
        <f t="shared" si="4"/>
        <v>56.489999999999995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s="15" customFormat="1">
      <c r="A58" s="74" t="s">
        <v>632</v>
      </c>
      <c r="B58" s="74">
        <v>100860</v>
      </c>
      <c r="C58" s="30" t="s">
        <v>346</v>
      </c>
      <c r="D58" s="75" t="s">
        <v>305</v>
      </c>
      <c r="E58" s="72" t="s">
        <v>57</v>
      </c>
      <c r="F58" s="72" t="s">
        <v>572</v>
      </c>
      <c r="G58" s="53">
        <f t="shared" si="2"/>
        <v>1</v>
      </c>
      <c r="H58" s="53">
        <f t="shared" si="5"/>
        <v>1</v>
      </c>
      <c r="I58" s="53"/>
      <c r="J58" s="53">
        <v>75.12</v>
      </c>
      <c r="K58" s="53">
        <f t="shared" si="3"/>
        <v>93.13</v>
      </c>
      <c r="L58" s="54">
        <f t="shared" si="4"/>
        <v>93.13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10" customFormat="1">
      <c r="A59" s="70" t="s">
        <v>633</v>
      </c>
      <c r="B59" s="70"/>
      <c r="C59" s="71" t="s">
        <v>347</v>
      </c>
      <c r="D59" s="71"/>
      <c r="E59" s="19"/>
      <c r="F59" s="19"/>
      <c r="G59" s="53"/>
      <c r="H59" s="53">
        <f t="shared" si="5"/>
        <v>0</v>
      </c>
      <c r="I59" s="53"/>
      <c r="J59" s="53"/>
      <c r="K59" s="53">
        <f t="shared" si="3"/>
        <v>0</v>
      </c>
      <c r="L59" s="54"/>
    </row>
    <row r="60" spans="1:52" s="160" customFormat="1">
      <c r="A60" s="74" t="s">
        <v>634</v>
      </c>
      <c r="B60" s="74">
        <v>86909</v>
      </c>
      <c r="C60" s="30" t="s">
        <v>348</v>
      </c>
      <c r="D60" s="75" t="s">
        <v>305</v>
      </c>
      <c r="E60" s="72" t="s">
        <v>64</v>
      </c>
      <c r="F60" s="72" t="s">
        <v>572</v>
      </c>
      <c r="G60" s="72">
        <f t="shared" si="2"/>
        <v>2</v>
      </c>
      <c r="H60" s="72">
        <f t="shared" si="5"/>
        <v>2</v>
      </c>
      <c r="I60" s="72"/>
      <c r="J60" s="72">
        <v>65.14</v>
      </c>
      <c r="K60" s="72">
        <f t="shared" si="3"/>
        <v>80.760000000000005</v>
      </c>
      <c r="L60" s="73">
        <f t="shared" ref="L60:L65" si="6">G60*K60</f>
        <v>161.52000000000001</v>
      </c>
    </row>
    <row r="61" spans="1:52" s="15" customFormat="1">
      <c r="A61" s="74" t="s">
        <v>635</v>
      </c>
      <c r="B61" s="74">
        <v>99635</v>
      </c>
      <c r="C61" s="30" t="s">
        <v>349</v>
      </c>
      <c r="D61" s="75" t="s">
        <v>305</v>
      </c>
      <c r="E61" s="72" t="s">
        <v>68</v>
      </c>
      <c r="F61" s="72" t="s">
        <v>572</v>
      </c>
      <c r="G61" s="72">
        <f t="shared" si="2"/>
        <v>5</v>
      </c>
      <c r="H61" s="72">
        <f t="shared" si="5"/>
        <v>5</v>
      </c>
      <c r="I61" s="72"/>
      <c r="J61" s="72">
        <v>268.95999999999998</v>
      </c>
      <c r="K61" s="72">
        <f t="shared" si="3"/>
        <v>333.46</v>
      </c>
      <c r="L61" s="73">
        <f t="shared" si="6"/>
        <v>1667.3</v>
      </c>
    </row>
    <row r="62" spans="1:52" s="161" customFormat="1">
      <c r="A62" s="74" t="s">
        <v>636</v>
      </c>
      <c r="B62" s="74">
        <v>95547</v>
      </c>
      <c r="C62" s="30" t="s">
        <v>350</v>
      </c>
      <c r="D62" s="75" t="s">
        <v>305</v>
      </c>
      <c r="E62" s="72" t="s">
        <v>80</v>
      </c>
      <c r="F62" s="72" t="s">
        <v>572</v>
      </c>
      <c r="G62" s="72">
        <f t="shared" si="2"/>
        <v>9</v>
      </c>
      <c r="H62" s="72">
        <f t="shared" si="5"/>
        <v>9</v>
      </c>
      <c r="I62" s="72"/>
      <c r="J62" s="72">
        <v>69.5</v>
      </c>
      <c r="K62" s="72">
        <f t="shared" si="3"/>
        <v>86.17</v>
      </c>
      <c r="L62" s="73">
        <f t="shared" si="6"/>
        <v>775.53</v>
      </c>
    </row>
    <row r="63" spans="1:52" s="160" customFormat="1">
      <c r="A63" s="74" t="s">
        <v>637</v>
      </c>
      <c r="B63" s="74">
        <v>95547</v>
      </c>
      <c r="C63" s="30" t="s">
        <v>351</v>
      </c>
      <c r="D63" s="75" t="s">
        <v>305</v>
      </c>
      <c r="E63" s="72" t="s">
        <v>64</v>
      </c>
      <c r="F63" s="72" t="s">
        <v>572</v>
      </c>
      <c r="G63" s="72">
        <f t="shared" si="2"/>
        <v>2</v>
      </c>
      <c r="H63" s="72">
        <f t="shared" si="5"/>
        <v>2</v>
      </c>
      <c r="I63" s="72"/>
      <c r="J63" s="72">
        <v>254.03</v>
      </c>
      <c r="K63" s="72">
        <f t="shared" si="3"/>
        <v>314.95</v>
      </c>
      <c r="L63" s="73">
        <f t="shared" si="6"/>
        <v>629.9</v>
      </c>
    </row>
    <row r="64" spans="1:52" s="15" customFormat="1" ht="25.5">
      <c r="A64" s="74" t="s">
        <v>638</v>
      </c>
      <c r="B64" s="74">
        <v>100863</v>
      </c>
      <c r="C64" s="76" t="s">
        <v>473</v>
      </c>
      <c r="D64" s="75" t="s">
        <v>305</v>
      </c>
      <c r="E64" s="72" t="s">
        <v>56</v>
      </c>
      <c r="F64" s="72" t="s">
        <v>572</v>
      </c>
      <c r="G64" s="72">
        <f t="shared" si="2"/>
        <v>6</v>
      </c>
      <c r="H64" s="72">
        <f t="shared" si="5"/>
        <v>6</v>
      </c>
      <c r="I64" s="72"/>
      <c r="J64" s="72">
        <v>564.23</v>
      </c>
      <c r="K64" s="72">
        <f t="shared" si="3"/>
        <v>699.53</v>
      </c>
      <c r="L64" s="73">
        <f t="shared" si="6"/>
        <v>4197.18</v>
      </c>
    </row>
    <row r="65" spans="1:52" s="161" customFormat="1" ht="25.5">
      <c r="A65" s="74" t="s">
        <v>639</v>
      </c>
      <c r="B65" s="74">
        <v>100864</v>
      </c>
      <c r="C65" s="76" t="s">
        <v>474</v>
      </c>
      <c r="D65" s="75" t="s">
        <v>305</v>
      </c>
      <c r="E65" s="72" t="s">
        <v>64</v>
      </c>
      <c r="F65" s="72" t="s">
        <v>572</v>
      </c>
      <c r="G65" s="72">
        <f t="shared" si="2"/>
        <v>2</v>
      </c>
      <c r="H65" s="72">
        <f t="shared" si="5"/>
        <v>2</v>
      </c>
      <c r="I65" s="72"/>
      <c r="J65" s="72">
        <v>613.07000000000005</v>
      </c>
      <c r="K65" s="72">
        <f t="shared" si="3"/>
        <v>760.08</v>
      </c>
      <c r="L65" s="73">
        <f t="shared" si="6"/>
        <v>1520.16</v>
      </c>
    </row>
    <row r="66" spans="1:52" s="11" customFormat="1" ht="15" customHeight="1">
      <c r="A66" s="204" t="s">
        <v>513</v>
      </c>
      <c r="B66" s="205"/>
      <c r="C66" s="205"/>
      <c r="D66" s="205"/>
      <c r="E66" s="205"/>
      <c r="F66" s="205"/>
      <c r="G66" s="205"/>
      <c r="H66" s="205"/>
      <c r="I66" s="205"/>
      <c r="J66" s="205"/>
      <c r="K66" s="135"/>
      <c r="L66" s="56">
        <f>SUM(L16:L65)</f>
        <v>77548.19</v>
      </c>
    </row>
    <row r="67" spans="1:52" s="16" customFormat="1">
      <c r="A67" s="28" t="s">
        <v>640</v>
      </c>
      <c r="B67" s="28"/>
      <c r="C67" s="6" t="s">
        <v>81</v>
      </c>
      <c r="D67" s="6"/>
      <c r="E67" s="48"/>
      <c r="F67" s="48"/>
      <c r="G67" s="48"/>
      <c r="H67" s="67"/>
      <c r="I67" s="67"/>
      <c r="J67" s="67"/>
      <c r="K67" s="48"/>
      <c r="L67" s="48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s="11" customFormat="1">
      <c r="A68" s="57" t="s">
        <v>13</v>
      </c>
      <c r="B68" s="57"/>
      <c r="C68" s="55" t="s">
        <v>352</v>
      </c>
      <c r="D68" s="55"/>
      <c r="E68" s="20"/>
      <c r="F68" s="20"/>
      <c r="G68" s="20"/>
      <c r="H68" s="53"/>
      <c r="I68" s="53"/>
      <c r="J68" s="53"/>
      <c r="K68" s="20"/>
      <c r="L68" s="20"/>
    </row>
    <row r="69" spans="1:52" s="11" customFormat="1">
      <c r="A69" s="58" t="s">
        <v>144</v>
      </c>
      <c r="B69" s="58">
        <v>91873</v>
      </c>
      <c r="C69" s="23" t="s">
        <v>353</v>
      </c>
      <c r="D69" s="52" t="s">
        <v>317</v>
      </c>
      <c r="E69" s="53" t="s">
        <v>82</v>
      </c>
      <c r="F69" s="53" t="s">
        <v>572</v>
      </c>
      <c r="G69" s="53">
        <v>200</v>
      </c>
      <c r="H69" s="53">
        <f t="shared" si="5"/>
        <v>200</v>
      </c>
      <c r="I69" s="53"/>
      <c r="J69" s="53">
        <v>19.53</v>
      </c>
      <c r="K69" s="53">
        <f>ROUND(J69*$P$6,2)</f>
        <v>24.21</v>
      </c>
      <c r="L69" s="54">
        <f>K69*G69</f>
        <v>4842</v>
      </c>
    </row>
    <row r="70" spans="1:52" s="143" customFormat="1">
      <c r="A70" s="139" t="s">
        <v>145</v>
      </c>
      <c r="B70" s="139">
        <v>91872</v>
      </c>
      <c r="C70" s="18" t="s">
        <v>354</v>
      </c>
      <c r="D70" s="140" t="s">
        <v>317</v>
      </c>
      <c r="E70" s="141" t="s">
        <v>83</v>
      </c>
      <c r="F70" s="141" t="s">
        <v>572</v>
      </c>
      <c r="G70" s="141">
        <v>2.14</v>
      </c>
      <c r="H70" s="141">
        <f t="shared" si="5"/>
        <v>2.14</v>
      </c>
      <c r="I70" s="141"/>
      <c r="J70" s="141">
        <v>15.69</v>
      </c>
      <c r="K70" s="53">
        <f t="shared" ref="K70:K133" si="7">ROUND(J70*$P$6,2)</f>
        <v>19.45</v>
      </c>
      <c r="L70" s="141">
        <f>K70*G70</f>
        <v>41.622999999999998</v>
      </c>
      <c r="Q70" s="144"/>
    </row>
    <row r="71" spans="1:52" s="143" customFormat="1" ht="25.5">
      <c r="A71" s="139" t="s">
        <v>533</v>
      </c>
      <c r="B71" s="139">
        <v>91854</v>
      </c>
      <c r="C71" s="18" t="s">
        <v>817</v>
      </c>
      <c r="D71" s="140" t="s">
        <v>317</v>
      </c>
      <c r="E71" s="141"/>
      <c r="F71" s="141"/>
      <c r="G71" s="141">
        <v>600</v>
      </c>
      <c r="H71" s="141"/>
      <c r="I71" s="141"/>
      <c r="J71" s="141">
        <v>8.17</v>
      </c>
      <c r="K71" s="53">
        <f t="shared" si="7"/>
        <v>10.130000000000001</v>
      </c>
      <c r="L71" s="141">
        <f>K71*G71</f>
        <v>6078.0000000000009</v>
      </c>
      <c r="Q71" s="144"/>
    </row>
    <row r="72" spans="1:52" s="11" customFormat="1">
      <c r="A72" s="57" t="s">
        <v>14</v>
      </c>
      <c r="B72" s="57"/>
      <c r="C72" s="55" t="s">
        <v>355</v>
      </c>
      <c r="D72" s="55"/>
      <c r="E72" s="20"/>
      <c r="F72" s="20"/>
      <c r="G72" s="53"/>
      <c r="H72" s="53">
        <f t="shared" si="5"/>
        <v>0</v>
      </c>
      <c r="I72" s="53"/>
      <c r="J72" s="53"/>
      <c r="K72" s="53">
        <f t="shared" si="7"/>
        <v>0</v>
      </c>
      <c r="L72" s="54"/>
    </row>
    <row r="73" spans="1:52" s="11" customFormat="1">
      <c r="A73" s="58" t="s">
        <v>146</v>
      </c>
      <c r="B73" s="58">
        <v>91924</v>
      </c>
      <c r="C73" s="23" t="s">
        <v>356</v>
      </c>
      <c r="D73" s="52" t="s">
        <v>317</v>
      </c>
      <c r="E73" s="53">
        <v>1500</v>
      </c>
      <c r="F73" s="53" t="s">
        <v>572</v>
      </c>
      <c r="G73" s="53">
        <f t="shared" ref="G73:G133" si="8">E73-F73</f>
        <v>1500</v>
      </c>
      <c r="H73" s="53">
        <f t="shared" si="5"/>
        <v>1500</v>
      </c>
      <c r="I73" s="53"/>
      <c r="J73" s="53">
        <v>2.44</v>
      </c>
      <c r="K73" s="53">
        <f t="shared" si="7"/>
        <v>3.03</v>
      </c>
      <c r="L73" s="54">
        <f t="shared" ref="L73:L78" si="9">K73*G73</f>
        <v>4545</v>
      </c>
    </row>
    <row r="74" spans="1:52" s="11" customFormat="1">
      <c r="A74" s="58" t="s">
        <v>641</v>
      </c>
      <c r="B74" s="58">
        <v>91926</v>
      </c>
      <c r="C74" s="23" t="s">
        <v>357</v>
      </c>
      <c r="D74" s="52" t="s">
        <v>317</v>
      </c>
      <c r="E74" s="53">
        <v>2300</v>
      </c>
      <c r="F74" s="53" t="s">
        <v>572</v>
      </c>
      <c r="G74" s="53">
        <f t="shared" si="8"/>
        <v>2300</v>
      </c>
      <c r="H74" s="53">
        <f t="shared" si="5"/>
        <v>2300</v>
      </c>
      <c r="I74" s="53"/>
      <c r="J74" s="53">
        <v>3.59</v>
      </c>
      <c r="K74" s="53">
        <f t="shared" si="7"/>
        <v>4.45</v>
      </c>
      <c r="L74" s="54">
        <f t="shared" si="9"/>
        <v>10235</v>
      </c>
    </row>
    <row r="75" spans="1:52" s="11" customFormat="1">
      <c r="A75" s="58" t="s">
        <v>642</v>
      </c>
      <c r="B75" s="58">
        <v>91929</v>
      </c>
      <c r="C75" s="23" t="s">
        <v>358</v>
      </c>
      <c r="D75" s="52" t="s">
        <v>317</v>
      </c>
      <c r="E75" s="53" t="s">
        <v>84</v>
      </c>
      <c r="F75" s="53" t="s">
        <v>572</v>
      </c>
      <c r="G75" s="53">
        <f t="shared" si="8"/>
        <v>150</v>
      </c>
      <c r="H75" s="53">
        <f t="shared" si="5"/>
        <v>150</v>
      </c>
      <c r="I75" s="53"/>
      <c r="J75" s="53">
        <v>6.67</v>
      </c>
      <c r="K75" s="53">
        <f t="shared" si="7"/>
        <v>8.27</v>
      </c>
      <c r="L75" s="54">
        <f t="shared" si="9"/>
        <v>1240.5</v>
      </c>
    </row>
    <row r="76" spans="1:52" s="11" customFormat="1">
      <c r="A76" s="58" t="s">
        <v>643</v>
      </c>
      <c r="B76" s="58">
        <v>91931</v>
      </c>
      <c r="C76" s="23" t="s">
        <v>359</v>
      </c>
      <c r="D76" s="52" t="s">
        <v>317</v>
      </c>
      <c r="E76" s="53" t="s">
        <v>85</v>
      </c>
      <c r="F76" s="53" t="s">
        <v>572</v>
      </c>
      <c r="G76" s="53">
        <f t="shared" si="8"/>
        <v>300</v>
      </c>
      <c r="H76" s="53">
        <f t="shared" si="5"/>
        <v>300</v>
      </c>
      <c r="I76" s="53"/>
      <c r="J76" s="53">
        <v>9.1</v>
      </c>
      <c r="K76" s="53">
        <f t="shared" si="7"/>
        <v>11.28</v>
      </c>
      <c r="L76" s="54">
        <f t="shared" si="9"/>
        <v>3384</v>
      </c>
    </row>
    <row r="77" spans="1:52" s="11" customFormat="1">
      <c r="A77" s="58" t="s">
        <v>644</v>
      </c>
      <c r="B77" s="58">
        <v>91933</v>
      </c>
      <c r="C77" s="23" t="s">
        <v>360</v>
      </c>
      <c r="D77" s="52" t="s">
        <v>317</v>
      </c>
      <c r="E77" s="53" t="s">
        <v>84</v>
      </c>
      <c r="F77" s="53" t="s">
        <v>572</v>
      </c>
      <c r="G77" s="53">
        <f t="shared" si="8"/>
        <v>150</v>
      </c>
      <c r="H77" s="53">
        <f t="shared" si="5"/>
        <v>150</v>
      </c>
      <c r="I77" s="53"/>
      <c r="J77" s="53">
        <v>14.33</v>
      </c>
      <c r="K77" s="53">
        <f t="shared" si="7"/>
        <v>17.77</v>
      </c>
      <c r="L77" s="54">
        <f t="shared" si="9"/>
        <v>2665.5</v>
      </c>
    </row>
    <row r="78" spans="1:52" s="11" customFormat="1">
      <c r="A78" s="58" t="s">
        <v>645</v>
      </c>
      <c r="B78" s="58">
        <v>91934</v>
      </c>
      <c r="C78" s="23" t="s">
        <v>361</v>
      </c>
      <c r="D78" s="52" t="s">
        <v>317</v>
      </c>
      <c r="E78" s="53" t="s">
        <v>86</v>
      </c>
      <c r="F78" s="53" t="s">
        <v>572</v>
      </c>
      <c r="G78" s="53">
        <f t="shared" si="8"/>
        <v>200</v>
      </c>
      <c r="H78" s="53">
        <f t="shared" si="5"/>
        <v>200</v>
      </c>
      <c r="I78" s="53"/>
      <c r="J78" s="53">
        <v>20.47</v>
      </c>
      <c r="K78" s="53">
        <f t="shared" si="7"/>
        <v>25.38</v>
      </c>
      <c r="L78" s="54">
        <f t="shared" si="9"/>
        <v>5076</v>
      </c>
    </row>
    <row r="79" spans="1:52" s="11" customFormat="1">
      <c r="A79" s="58" t="s">
        <v>646</v>
      </c>
      <c r="B79" s="58"/>
      <c r="C79" s="55" t="s">
        <v>362</v>
      </c>
      <c r="D79" s="55"/>
      <c r="E79" s="20"/>
      <c r="F79" s="20"/>
      <c r="G79" s="53"/>
      <c r="H79" s="53">
        <f t="shared" si="5"/>
        <v>0</v>
      </c>
      <c r="I79" s="53"/>
      <c r="J79" s="53"/>
      <c r="K79" s="53">
        <f t="shared" si="7"/>
        <v>0</v>
      </c>
      <c r="L79" s="54"/>
    </row>
    <row r="80" spans="1:52" s="11" customFormat="1">
      <c r="A80" s="58" t="s">
        <v>647</v>
      </c>
      <c r="B80" s="58">
        <v>98262</v>
      </c>
      <c r="C80" s="23" t="s">
        <v>363</v>
      </c>
      <c r="D80" s="52" t="s">
        <v>317</v>
      </c>
      <c r="E80" s="53" t="s">
        <v>87</v>
      </c>
      <c r="F80" s="53" t="s">
        <v>572</v>
      </c>
      <c r="G80" s="53">
        <f t="shared" si="8"/>
        <v>70</v>
      </c>
      <c r="H80" s="53">
        <f t="shared" si="5"/>
        <v>70</v>
      </c>
      <c r="I80" s="53"/>
      <c r="J80" s="53">
        <v>3.98</v>
      </c>
      <c r="K80" s="53">
        <f t="shared" si="7"/>
        <v>4.93</v>
      </c>
      <c r="L80" s="54">
        <f>K80*G80</f>
        <v>345.09999999999997</v>
      </c>
    </row>
    <row r="81" spans="1:12" s="11" customFormat="1">
      <c r="A81" s="58" t="s">
        <v>648</v>
      </c>
      <c r="B81" s="58">
        <v>98261</v>
      </c>
      <c r="C81" s="23" t="s">
        <v>364</v>
      </c>
      <c r="D81" s="52" t="s">
        <v>317</v>
      </c>
      <c r="E81" s="53" t="s">
        <v>88</v>
      </c>
      <c r="F81" s="53" t="s">
        <v>572</v>
      </c>
      <c r="G81" s="53">
        <f t="shared" si="8"/>
        <v>35</v>
      </c>
      <c r="H81" s="53">
        <f t="shared" si="5"/>
        <v>35</v>
      </c>
      <c r="I81" s="53"/>
      <c r="J81" s="53">
        <v>3.18</v>
      </c>
      <c r="K81" s="53">
        <f t="shared" si="7"/>
        <v>3.94</v>
      </c>
      <c r="L81" s="54">
        <f>K81*G81</f>
        <v>137.9</v>
      </c>
    </row>
    <row r="82" spans="1:12" s="11" customFormat="1">
      <c r="A82" s="57" t="s">
        <v>649</v>
      </c>
      <c r="B82" s="57"/>
      <c r="C82" s="55" t="s">
        <v>365</v>
      </c>
      <c r="D82" s="55"/>
      <c r="E82" s="20"/>
      <c r="F82" s="20"/>
      <c r="G82" s="53"/>
      <c r="H82" s="53">
        <f t="shared" si="5"/>
        <v>0</v>
      </c>
      <c r="I82" s="53"/>
      <c r="J82" s="53"/>
      <c r="K82" s="53">
        <f t="shared" si="7"/>
        <v>0</v>
      </c>
      <c r="L82" s="54"/>
    </row>
    <row r="83" spans="1:12" s="11" customFormat="1">
      <c r="A83" s="58" t="s">
        <v>650</v>
      </c>
      <c r="B83" s="58">
        <v>91953</v>
      </c>
      <c r="C83" s="23" t="s">
        <v>366</v>
      </c>
      <c r="D83" s="52" t="s">
        <v>305</v>
      </c>
      <c r="E83" s="53" t="s">
        <v>70</v>
      </c>
      <c r="F83" s="53" t="s">
        <v>572</v>
      </c>
      <c r="G83" s="53">
        <f t="shared" si="8"/>
        <v>24</v>
      </c>
      <c r="H83" s="53">
        <f t="shared" si="5"/>
        <v>24</v>
      </c>
      <c r="I83" s="53"/>
      <c r="J83" s="53">
        <v>21.62</v>
      </c>
      <c r="K83" s="53">
        <f t="shared" si="7"/>
        <v>26.8</v>
      </c>
      <c r="L83" s="54">
        <f>K83*G83</f>
        <v>643.20000000000005</v>
      </c>
    </row>
    <row r="84" spans="1:12" s="11" customFormat="1">
      <c r="A84" s="58" t="s">
        <v>651</v>
      </c>
      <c r="B84" s="58">
        <v>91959</v>
      </c>
      <c r="C84" s="23" t="s">
        <v>367</v>
      </c>
      <c r="D84" s="52" t="s">
        <v>305</v>
      </c>
      <c r="E84" s="53">
        <v>9</v>
      </c>
      <c r="F84" s="53" t="s">
        <v>572</v>
      </c>
      <c r="G84" s="53">
        <f t="shared" si="8"/>
        <v>9</v>
      </c>
      <c r="H84" s="53">
        <f t="shared" si="5"/>
        <v>9</v>
      </c>
      <c r="I84" s="53"/>
      <c r="J84" s="53">
        <v>31.26</v>
      </c>
      <c r="K84" s="53">
        <f t="shared" si="7"/>
        <v>38.76</v>
      </c>
      <c r="L84" s="54">
        <f>K84*G84</f>
        <v>348.84</v>
      </c>
    </row>
    <row r="85" spans="1:12" s="11" customFormat="1">
      <c r="A85" s="58" t="s">
        <v>652</v>
      </c>
      <c r="B85" s="58"/>
      <c r="C85" s="23" t="s">
        <v>90</v>
      </c>
      <c r="D85" s="52" t="s">
        <v>305</v>
      </c>
      <c r="E85" s="53">
        <v>4</v>
      </c>
      <c r="F85" s="53">
        <v>0</v>
      </c>
      <c r="G85" s="53">
        <f t="shared" si="8"/>
        <v>4</v>
      </c>
      <c r="H85" s="53">
        <f t="shared" si="5"/>
        <v>4</v>
      </c>
      <c r="I85" s="53"/>
      <c r="J85" s="53">
        <v>25.6</v>
      </c>
      <c r="K85" s="53">
        <f t="shared" si="7"/>
        <v>31.74</v>
      </c>
      <c r="L85" s="54">
        <f>K85*G85</f>
        <v>126.96</v>
      </c>
    </row>
    <row r="86" spans="1:12" s="11" customFormat="1">
      <c r="A86" s="57" t="s">
        <v>653</v>
      </c>
      <c r="B86" s="57"/>
      <c r="C86" s="55" t="s">
        <v>368</v>
      </c>
      <c r="D86" s="55"/>
      <c r="E86" s="20"/>
      <c r="F86" s="20"/>
      <c r="G86" s="53"/>
      <c r="H86" s="53">
        <f t="shared" si="5"/>
        <v>0</v>
      </c>
      <c r="I86" s="53"/>
      <c r="J86" s="53"/>
      <c r="K86" s="53">
        <f t="shared" si="7"/>
        <v>0</v>
      </c>
      <c r="L86" s="54"/>
    </row>
    <row r="87" spans="1:12" s="11" customFormat="1">
      <c r="A87" s="58" t="s">
        <v>654</v>
      </c>
      <c r="B87" s="58">
        <v>98308</v>
      </c>
      <c r="C87" s="23" t="s">
        <v>369</v>
      </c>
      <c r="D87" s="52" t="s">
        <v>305</v>
      </c>
      <c r="E87" s="53" t="s">
        <v>75</v>
      </c>
      <c r="F87" s="53">
        <v>0</v>
      </c>
      <c r="G87" s="53">
        <f t="shared" si="8"/>
        <v>7</v>
      </c>
      <c r="H87" s="53">
        <f t="shared" si="5"/>
        <v>7</v>
      </c>
      <c r="I87" s="53"/>
      <c r="J87" s="53">
        <v>26.88</v>
      </c>
      <c r="K87" s="53">
        <f t="shared" si="7"/>
        <v>33.33</v>
      </c>
      <c r="L87" s="54">
        <f>K87*G87</f>
        <v>233.31</v>
      </c>
    </row>
    <row r="88" spans="1:12" s="11" customFormat="1">
      <c r="A88" s="57" t="s">
        <v>655</v>
      </c>
      <c r="B88" s="57"/>
      <c r="C88" s="55" t="s">
        <v>370</v>
      </c>
      <c r="D88" s="55"/>
      <c r="E88" s="20"/>
      <c r="F88" s="20"/>
      <c r="G88" s="53"/>
      <c r="H88" s="53">
        <f t="shared" si="5"/>
        <v>0</v>
      </c>
      <c r="I88" s="53"/>
      <c r="J88" s="53"/>
      <c r="K88" s="53">
        <f t="shared" si="7"/>
        <v>0</v>
      </c>
      <c r="L88" s="54"/>
    </row>
    <row r="89" spans="1:12" s="11" customFormat="1">
      <c r="A89" s="58" t="s">
        <v>656</v>
      </c>
      <c r="B89" s="58">
        <v>92000</v>
      </c>
      <c r="C89" s="23" t="s">
        <v>371</v>
      </c>
      <c r="D89" s="52" t="s">
        <v>305</v>
      </c>
      <c r="E89" s="53">
        <v>53</v>
      </c>
      <c r="F89" s="53">
        <v>0</v>
      </c>
      <c r="G89" s="53">
        <f t="shared" si="8"/>
        <v>53</v>
      </c>
      <c r="H89" s="53">
        <f t="shared" si="5"/>
        <v>53</v>
      </c>
      <c r="I89" s="53"/>
      <c r="J89" s="53">
        <v>22.89</v>
      </c>
      <c r="K89" s="53">
        <f t="shared" si="7"/>
        <v>28.38</v>
      </c>
      <c r="L89" s="54">
        <f>K89*G89</f>
        <v>1504.1399999999999</v>
      </c>
    </row>
    <row r="90" spans="1:12" s="11" customFormat="1">
      <c r="A90" s="58" t="s">
        <v>657</v>
      </c>
      <c r="B90" s="58">
        <v>92001</v>
      </c>
      <c r="C90" s="23" t="s">
        <v>818</v>
      </c>
      <c r="D90" s="52" t="s">
        <v>305</v>
      </c>
      <c r="E90" s="53" t="s">
        <v>68</v>
      </c>
      <c r="F90" s="53">
        <v>0</v>
      </c>
      <c r="G90" s="53">
        <f t="shared" si="8"/>
        <v>5</v>
      </c>
      <c r="H90" s="53">
        <f t="shared" si="5"/>
        <v>5</v>
      </c>
      <c r="I90" s="53"/>
      <c r="J90" s="53">
        <v>24</v>
      </c>
      <c r="K90" s="53">
        <f t="shared" si="7"/>
        <v>29.76</v>
      </c>
      <c r="L90" s="54">
        <f>K90*G90</f>
        <v>148.80000000000001</v>
      </c>
    </row>
    <row r="91" spans="1:12" s="11" customFormat="1">
      <c r="A91" s="57" t="s">
        <v>658</v>
      </c>
      <c r="B91" s="57"/>
      <c r="C91" s="55" t="s">
        <v>372</v>
      </c>
      <c r="D91" s="55"/>
      <c r="E91" s="20"/>
      <c r="F91" s="20"/>
      <c r="G91" s="53"/>
      <c r="H91" s="53">
        <f t="shared" si="5"/>
        <v>0</v>
      </c>
      <c r="I91" s="53"/>
      <c r="J91" s="53">
        <v>97</v>
      </c>
      <c r="K91" s="53">
        <f t="shared" si="7"/>
        <v>120.26</v>
      </c>
      <c r="L91" s="54"/>
    </row>
    <row r="92" spans="1:12" s="11" customFormat="1">
      <c r="A92" s="58" t="s">
        <v>659</v>
      </c>
      <c r="B92" s="58">
        <v>91941</v>
      </c>
      <c r="C92" s="23" t="s">
        <v>373</v>
      </c>
      <c r="D92" s="52" t="s">
        <v>305</v>
      </c>
      <c r="E92" s="53" t="s">
        <v>95</v>
      </c>
      <c r="F92" s="53">
        <v>0</v>
      </c>
      <c r="G92" s="53">
        <f t="shared" si="8"/>
        <v>97</v>
      </c>
      <c r="H92" s="53">
        <f t="shared" si="5"/>
        <v>97</v>
      </c>
      <c r="I92" s="53"/>
      <c r="J92" s="53">
        <v>8.5399999999999991</v>
      </c>
      <c r="K92" s="53">
        <f t="shared" si="7"/>
        <v>10.59</v>
      </c>
      <c r="L92" s="54">
        <f>K92*G92</f>
        <v>1027.23</v>
      </c>
    </row>
    <row r="93" spans="1:12" s="11" customFormat="1">
      <c r="A93" s="58" t="s">
        <v>660</v>
      </c>
      <c r="B93" s="58">
        <v>91943</v>
      </c>
      <c r="C93" s="23" t="s">
        <v>374</v>
      </c>
      <c r="D93" s="52" t="s">
        <v>305</v>
      </c>
      <c r="E93" s="53" t="s">
        <v>68</v>
      </c>
      <c r="F93" s="53">
        <v>0</v>
      </c>
      <c r="G93" s="53">
        <f t="shared" si="8"/>
        <v>5</v>
      </c>
      <c r="H93" s="53">
        <f t="shared" si="5"/>
        <v>5</v>
      </c>
      <c r="I93" s="53"/>
      <c r="J93" s="53">
        <v>16.47</v>
      </c>
      <c r="K93" s="53">
        <f t="shared" si="7"/>
        <v>20.420000000000002</v>
      </c>
      <c r="L93" s="54">
        <f>K93*G93</f>
        <v>102.10000000000001</v>
      </c>
    </row>
    <row r="94" spans="1:12" s="11" customFormat="1">
      <c r="A94" s="57" t="s">
        <v>661</v>
      </c>
      <c r="B94" s="57"/>
      <c r="C94" s="55" t="s">
        <v>376</v>
      </c>
      <c r="D94" s="55"/>
      <c r="E94" s="20"/>
      <c r="F94" s="20"/>
      <c r="G94" s="53"/>
      <c r="H94" s="53"/>
      <c r="I94" s="53"/>
      <c r="J94" s="53"/>
      <c r="K94" s="53">
        <f t="shared" si="7"/>
        <v>0</v>
      </c>
      <c r="L94" s="54"/>
    </row>
    <row r="95" spans="1:12" s="11" customFormat="1" ht="25.5">
      <c r="A95" s="58" t="s">
        <v>662</v>
      </c>
      <c r="B95" s="58">
        <v>101875</v>
      </c>
      <c r="C95" s="23" t="s">
        <v>377</v>
      </c>
      <c r="D95" s="59" t="s">
        <v>305</v>
      </c>
      <c r="E95" s="53" t="s">
        <v>57</v>
      </c>
      <c r="F95" s="53">
        <v>0</v>
      </c>
      <c r="G95" s="53">
        <f t="shared" si="8"/>
        <v>1</v>
      </c>
      <c r="H95" s="53">
        <f t="shared" si="5"/>
        <v>1</v>
      </c>
      <c r="I95" s="53"/>
      <c r="J95" s="53">
        <v>480.51</v>
      </c>
      <c r="K95" s="53">
        <f t="shared" si="7"/>
        <v>595.74</v>
      </c>
      <c r="L95" s="54">
        <f t="shared" ref="L95:L100" si="10">K95*G95</f>
        <v>595.74</v>
      </c>
    </row>
    <row r="96" spans="1:12" s="11" customFormat="1">
      <c r="A96" s="58" t="s">
        <v>663</v>
      </c>
      <c r="B96" s="58">
        <v>93673</v>
      </c>
      <c r="C96" s="23" t="s">
        <v>378</v>
      </c>
      <c r="D96" s="52" t="s">
        <v>305</v>
      </c>
      <c r="E96" s="53" t="s">
        <v>57</v>
      </c>
      <c r="F96" s="53">
        <v>0</v>
      </c>
      <c r="G96" s="53">
        <f t="shared" si="8"/>
        <v>1</v>
      </c>
      <c r="H96" s="53">
        <f t="shared" si="5"/>
        <v>1</v>
      </c>
      <c r="I96" s="53"/>
      <c r="J96" s="53">
        <v>135.54</v>
      </c>
      <c r="K96" s="53">
        <f t="shared" si="7"/>
        <v>168.04</v>
      </c>
      <c r="L96" s="54">
        <f t="shared" si="10"/>
        <v>168.04</v>
      </c>
    </row>
    <row r="97" spans="1:12" s="11" customFormat="1">
      <c r="A97" s="58" t="s">
        <v>664</v>
      </c>
      <c r="B97" s="58">
        <v>93654</v>
      </c>
      <c r="C97" s="23" t="s">
        <v>379</v>
      </c>
      <c r="D97" s="52" t="s">
        <v>305</v>
      </c>
      <c r="E97" s="53" t="s">
        <v>78</v>
      </c>
      <c r="F97" s="53">
        <v>0</v>
      </c>
      <c r="G97" s="53">
        <f t="shared" si="8"/>
        <v>3</v>
      </c>
      <c r="H97" s="53">
        <f t="shared" si="5"/>
        <v>3</v>
      </c>
      <c r="I97" s="53"/>
      <c r="J97" s="53">
        <v>18.23</v>
      </c>
      <c r="K97" s="53">
        <f t="shared" si="7"/>
        <v>22.6</v>
      </c>
      <c r="L97" s="54">
        <f t="shared" si="10"/>
        <v>67.800000000000011</v>
      </c>
    </row>
    <row r="98" spans="1:12" s="11" customFormat="1">
      <c r="A98" s="58" t="s">
        <v>665</v>
      </c>
      <c r="B98" s="58">
        <v>93655</v>
      </c>
      <c r="C98" s="23" t="s">
        <v>380</v>
      </c>
      <c r="D98" s="52" t="s">
        <v>305</v>
      </c>
      <c r="E98" s="53" t="s">
        <v>78</v>
      </c>
      <c r="F98" s="53">
        <v>0</v>
      </c>
      <c r="G98" s="53">
        <f t="shared" si="8"/>
        <v>3</v>
      </c>
      <c r="H98" s="53">
        <f t="shared" si="5"/>
        <v>3</v>
      </c>
      <c r="I98" s="53"/>
      <c r="J98" s="53">
        <v>19.25</v>
      </c>
      <c r="K98" s="53">
        <f t="shared" si="7"/>
        <v>23.87</v>
      </c>
      <c r="L98" s="54">
        <f t="shared" si="10"/>
        <v>71.61</v>
      </c>
    </row>
    <row r="99" spans="1:12" s="11" customFormat="1">
      <c r="A99" s="58" t="s">
        <v>666</v>
      </c>
      <c r="B99" s="58">
        <v>93671</v>
      </c>
      <c r="C99" s="23" t="s">
        <v>381</v>
      </c>
      <c r="D99" s="52" t="s">
        <v>305</v>
      </c>
      <c r="E99" s="53" t="s">
        <v>57</v>
      </c>
      <c r="F99" s="53">
        <v>0</v>
      </c>
      <c r="G99" s="53">
        <f t="shared" si="8"/>
        <v>1</v>
      </c>
      <c r="H99" s="53">
        <f t="shared" si="5"/>
        <v>1</v>
      </c>
      <c r="I99" s="53"/>
      <c r="J99" s="53">
        <v>123.18</v>
      </c>
      <c r="K99" s="53">
        <f t="shared" si="7"/>
        <v>152.72</v>
      </c>
      <c r="L99" s="54">
        <f t="shared" si="10"/>
        <v>152.72</v>
      </c>
    </row>
    <row r="100" spans="1:12" s="11" customFormat="1">
      <c r="A100" s="58" t="s">
        <v>667</v>
      </c>
      <c r="B100" s="58">
        <v>93673</v>
      </c>
      <c r="C100" s="23" t="s">
        <v>382</v>
      </c>
      <c r="D100" s="52" t="s">
        <v>305</v>
      </c>
      <c r="E100" s="53" t="s">
        <v>57</v>
      </c>
      <c r="F100" s="53">
        <v>0</v>
      </c>
      <c r="G100" s="53">
        <f t="shared" si="8"/>
        <v>1</v>
      </c>
      <c r="H100" s="53">
        <f t="shared" si="5"/>
        <v>1</v>
      </c>
      <c r="I100" s="53"/>
      <c r="J100" s="53">
        <v>135.54</v>
      </c>
      <c r="K100" s="53">
        <f t="shared" si="7"/>
        <v>168.04</v>
      </c>
      <c r="L100" s="54">
        <f t="shared" si="10"/>
        <v>168.04</v>
      </c>
    </row>
    <row r="101" spans="1:12" s="11" customFormat="1">
      <c r="A101" s="57" t="s">
        <v>668</v>
      </c>
      <c r="B101" s="57"/>
      <c r="C101" s="55" t="s">
        <v>383</v>
      </c>
      <c r="D101" s="55"/>
      <c r="E101" s="20"/>
      <c r="F101" s="20"/>
      <c r="G101" s="53"/>
      <c r="H101" s="53"/>
      <c r="I101" s="53"/>
      <c r="J101" s="53"/>
      <c r="K101" s="53">
        <f t="shared" si="7"/>
        <v>0</v>
      </c>
      <c r="L101" s="54"/>
    </row>
    <row r="102" spans="1:12" s="11" customFormat="1" ht="25.5">
      <c r="A102" s="58" t="s">
        <v>669</v>
      </c>
      <c r="B102" s="58">
        <v>101875</v>
      </c>
      <c r="C102" s="23" t="s">
        <v>384</v>
      </c>
      <c r="D102" s="59" t="s">
        <v>305</v>
      </c>
      <c r="E102" s="53" t="s">
        <v>57</v>
      </c>
      <c r="F102" s="53">
        <v>0</v>
      </c>
      <c r="G102" s="53">
        <f t="shared" si="8"/>
        <v>1</v>
      </c>
      <c r="H102" s="53">
        <f t="shared" si="5"/>
        <v>1</v>
      </c>
      <c r="I102" s="53"/>
      <c r="J102" s="53">
        <v>480.51</v>
      </c>
      <c r="K102" s="53">
        <f t="shared" si="7"/>
        <v>595.74</v>
      </c>
      <c r="L102" s="54">
        <f>K102*G102</f>
        <v>595.74</v>
      </c>
    </row>
    <row r="103" spans="1:12" s="11" customFormat="1">
      <c r="A103" s="58" t="s">
        <v>670</v>
      </c>
      <c r="B103" s="58">
        <v>93673</v>
      </c>
      <c r="C103" s="23" t="s">
        <v>382</v>
      </c>
      <c r="D103" s="52" t="s">
        <v>305</v>
      </c>
      <c r="E103" s="53" t="s">
        <v>57</v>
      </c>
      <c r="F103" s="53">
        <v>0</v>
      </c>
      <c r="G103" s="53">
        <f t="shared" si="8"/>
        <v>1</v>
      </c>
      <c r="H103" s="53">
        <f t="shared" si="5"/>
        <v>1</v>
      </c>
      <c r="I103" s="53"/>
      <c r="J103" s="53">
        <v>135.54</v>
      </c>
      <c r="K103" s="53">
        <f t="shared" si="7"/>
        <v>168.04</v>
      </c>
      <c r="L103" s="54">
        <f>K103*G103</f>
        <v>168.04</v>
      </c>
    </row>
    <row r="104" spans="1:12" s="11" customFormat="1">
      <c r="A104" s="58" t="s">
        <v>671</v>
      </c>
      <c r="B104" s="58">
        <v>93654</v>
      </c>
      <c r="C104" s="23" t="s">
        <v>379</v>
      </c>
      <c r="D104" s="52" t="s">
        <v>305</v>
      </c>
      <c r="E104" s="53" t="s">
        <v>64</v>
      </c>
      <c r="F104" s="53">
        <v>0</v>
      </c>
      <c r="G104" s="53">
        <f t="shared" si="8"/>
        <v>2</v>
      </c>
      <c r="H104" s="53">
        <f t="shared" si="5"/>
        <v>2</v>
      </c>
      <c r="I104" s="53"/>
      <c r="J104" s="53">
        <v>18.23</v>
      </c>
      <c r="K104" s="53">
        <f t="shared" si="7"/>
        <v>22.6</v>
      </c>
      <c r="L104" s="54">
        <f>K104*G104</f>
        <v>45.2</v>
      </c>
    </row>
    <row r="105" spans="1:12" s="11" customFormat="1">
      <c r="A105" s="58" t="s">
        <v>672</v>
      </c>
      <c r="B105" s="58">
        <v>93655</v>
      </c>
      <c r="C105" s="23" t="s">
        <v>380</v>
      </c>
      <c r="D105" s="52" t="s">
        <v>305</v>
      </c>
      <c r="E105" s="53" t="s">
        <v>75</v>
      </c>
      <c r="F105" s="53">
        <v>0</v>
      </c>
      <c r="G105" s="53">
        <f t="shared" si="8"/>
        <v>7</v>
      </c>
      <c r="H105" s="53">
        <f t="shared" si="5"/>
        <v>7</v>
      </c>
      <c r="I105" s="53"/>
      <c r="J105" s="53">
        <v>19.25</v>
      </c>
      <c r="K105" s="53">
        <f t="shared" si="7"/>
        <v>23.87</v>
      </c>
      <c r="L105" s="54">
        <f>K105*G105</f>
        <v>167.09</v>
      </c>
    </row>
    <row r="106" spans="1:12" s="11" customFormat="1">
      <c r="A106" s="57" t="s">
        <v>673</v>
      </c>
      <c r="B106" s="57"/>
      <c r="C106" s="55" t="s">
        <v>385</v>
      </c>
      <c r="D106" s="55"/>
      <c r="E106" s="20"/>
      <c r="F106" s="20"/>
      <c r="G106" s="53"/>
      <c r="H106" s="53"/>
      <c r="I106" s="53"/>
      <c r="J106" s="53"/>
      <c r="K106" s="53">
        <f t="shared" si="7"/>
        <v>0</v>
      </c>
      <c r="L106" s="54"/>
    </row>
    <row r="107" spans="1:12" s="11" customFormat="1" ht="25.5">
      <c r="A107" s="58" t="s">
        <v>674</v>
      </c>
      <c r="B107" s="58">
        <v>101875</v>
      </c>
      <c r="C107" s="23" t="s">
        <v>384</v>
      </c>
      <c r="D107" s="59" t="s">
        <v>305</v>
      </c>
      <c r="E107" s="53" t="s">
        <v>57</v>
      </c>
      <c r="F107" s="53">
        <v>0</v>
      </c>
      <c r="G107" s="53">
        <f t="shared" si="8"/>
        <v>1</v>
      </c>
      <c r="H107" s="53">
        <f t="shared" si="5"/>
        <v>1</v>
      </c>
      <c r="I107" s="53"/>
      <c r="J107" s="53">
        <v>480.51</v>
      </c>
      <c r="K107" s="53">
        <f t="shared" si="7"/>
        <v>595.74</v>
      </c>
      <c r="L107" s="54">
        <f t="shared" ref="L107:L113" si="11">K107*G107</f>
        <v>595.74</v>
      </c>
    </row>
    <row r="108" spans="1:12" s="11" customFormat="1">
      <c r="A108" s="58" t="s">
        <v>675</v>
      </c>
      <c r="B108" s="58">
        <v>93671</v>
      </c>
      <c r="C108" s="23" t="s">
        <v>381</v>
      </c>
      <c r="D108" s="52" t="s">
        <v>305</v>
      </c>
      <c r="E108" s="53" t="s">
        <v>57</v>
      </c>
      <c r="F108" s="53">
        <v>0</v>
      </c>
      <c r="G108" s="53">
        <f t="shared" si="8"/>
        <v>1</v>
      </c>
      <c r="H108" s="53">
        <f t="shared" si="5"/>
        <v>1</v>
      </c>
      <c r="I108" s="53"/>
      <c r="J108" s="53">
        <v>123.18</v>
      </c>
      <c r="K108" s="53">
        <f t="shared" si="7"/>
        <v>152.72</v>
      </c>
      <c r="L108" s="54">
        <f t="shared" si="11"/>
        <v>152.72</v>
      </c>
    </row>
    <row r="109" spans="1:12" s="11" customFormat="1">
      <c r="A109" s="58" t="s">
        <v>676</v>
      </c>
      <c r="B109" s="58">
        <v>93654</v>
      </c>
      <c r="C109" s="23" t="s">
        <v>379</v>
      </c>
      <c r="D109" s="52" t="s">
        <v>305</v>
      </c>
      <c r="E109" s="53" t="s">
        <v>57</v>
      </c>
      <c r="F109" s="53">
        <v>0</v>
      </c>
      <c r="G109" s="53">
        <f t="shared" si="8"/>
        <v>1</v>
      </c>
      <c r="H109" s="53">
        <f t="shared" si="5"/>
        <v>1</v>
      </c>
      <c r="I109" s="53"/>
      <c r="J109" s="53">
        <v>18.23</v>
      </c>
      <c r="K109" s="53">
        <f t="shared" si="7"/>
        <v>22.6</v>
      </c>
      <c r="L109" s="54">
        <f t="shared" si="11"/>
        <v>22.6</v>
      </c>
    </row>
    <row r="110" spans="1:12" s="11" customFormat="1">
      <c r="A110" s="58" t="s">
        <v>677</v>
      </c>
      <c r="B110" s="58">
        <v>93655</v>
      </c>
      <c r="C110" s="23" t="s">
        <v>380</v>
      </c>
      <c r="D110" s="52" t="s">
        <v>305</v>
      </c>
      <c r="E110" s="53" t="s">
        <v>64</v>
      </c>
      <c r="F110" s="53">
        <v>0</v>
      </c>
      <c r="G110" s="53">
        <f t="shared" si="8"/>
        <v>2</v>
      </c>
      <c r="H110" s="53">
        <f t="shared" si="5"/>
        <v>2</v>
      </c>
      <c r="I110" s="53"/>
      <c r="J110" s="53">
        <v>19.25</v>
      </c>
      <c r="K110" s="53">
        <f t="shared" si="7"/>
        <v>23.87</v>
      </c>
      <c r="L110" s="54">
        <f t="shared" si="11"/>
        <v>47.74</v>
      </c>
    </row>
    <row r="111" spans="1:12" s="11" customFormat="1">
      <c r="A111" s="58" t="s">
        <v>678</v>
      </c>
      <c r="B111" s="58">
        <v>93656</v>
      </c>
      <c r="C111" s="23" t="s">
        <v>386</v>
      </c>
      <c r="D111" s="52" t="s">
        <v>305</v>
      </c>
      <c r="E111" s="53" t="s">
        <v>57</v>
      </c>
      <c r="F111" s="53">
        <v>0</v>
      </c>
      <c r="G111" s="53">
        <f t="shared" si="8"/>
        <v>1</v>
      </c>
      <c r="H111" s="53">
        <f t="shared" si="5"/>
        <v>1</v>
      </c>
      <c r="I111" s="53"/>
      <c r="J111" s="53">
        <v>19.25</v>
      </c>
      <c r="K111" s="53">
        <f t="shared" si="7"/>
        <v>23.87</v>
      </c>
      <c r="L111" s="54">
        <f t="shared" si="11"/>
        <v>23.87</v>
      </c>
    </row>
    <row r="112" spans="1:12" s="11" customFormat="1">
      <c r="A112" s="57" t="s">
        <v>679</v>
      </c>
      <c r="B112" s="57"/>
      <c r="C112" s="55" t="s">
        <v>387</v>
      </c>
      <c r="D112" s="55"/>
      <c r="E112" s="20"/>
      <c r="F112" s="20"/>
      <c r="G112" s="53">
        <f t="shared" si="8"/>
        <v>0</v>
      </c>
      <c r="H112" s="53"/>
      <c r="I112" s="53"/>
      <c r="J112" s="53"/>
      <c r="K112" s="53">
        <f t="shared" si="7"/>
        <v>0</v>
      </c>
      <c r="L112" s="54">
        <f t="shared" si="11"/>
        <v>0</v>
      </c>
    </row>
    <row r="113" spans="1:12" s="11" customFormat="1">
      <c r="A113" s="58" t="s">
        <v>680</v>
      </c>
      <c r="B113" s="58" t="s">
        <v>819</v>
      </c>
      <c r="C113" s="23" t="s">
        <v>388</v>
      </c>
      <c r="D113" s="52" t="s">
        <v>305</v>
      </c>
      <c r="E113" s="53" t="s">
        <v>57</v>
      </c>
      <c r="F113" s="53">
        <v>0</v>
      </c>
      <c r="G113" s="53">
        <f t="shared" si="8"/>
        <v>1</v>
      </c>
      <c r="H113" s="53">
        <f t="shared" si="5"/>
        <v>1</v>
      </c>
      <c r="I113" s="53"/>
      <c r="J113" s="53">
        <v>2481.3200000000002</v>
      </c>
      <c r="K113" s="53">
        <f t="shared" si="7"/>
        <v>3076.34</v>
      </c>
      <c r="L113" s="54">
        <f t="shared" si="11"/>
        <v>3076.34</v>
      </c>
    </row>
    <row r="114" spans="1:12" s="11" customFormat="1">
      <c r="A114" s="57" t="s">
        <v>681</v>
      </c>
      <c r="B114" s="57"/>
      <c r="C114" s="55" t="s">
        <v>389</v>
      </c>
      <c r="D114" s="55"/>
      <c r="E114" s="20"/>
      <c r="F114" s="20"/>
      <c r="G114" s="53"/>
      <c r="H114" s="53"/>
      <c r="I114" s="53"/>
      <c r="J114" s="53"/>
      <c r="K114" s="53">
        <f t="shared" si="7"/>
        <v>0</v>
      </c>
      <c r="L114" s="54"/>
    </row>
    <row r="115" spans="1:12" s="11" customFormat="1" ht="25.5">
      <c r="A115" s="58" t="s">
        <v>682</v>
      </c>
      <c r="B115" s="58"/>
      <c r="C115" s="18" t="s">
        <v>475</v>
      </c>
      <c r="D115" s="52" t="s">
        <v>305</v>
      </c>
      <c r="E115" s="53" t="s">
        <v>68</v>
      </c>
      <c r="F115" s="53">
        <v>0</v>
      </c>
      <c r="G115" s="53">
        <f t="shared" si="8"/>
        <v>5</v>
      </c>
      <c r="H115" s="53">
        <f t="shared" si="5"/>
        <v>5</v>
      </c>
      <c r="I115" s="53"/>
      <c r="J115" s="53">
        <v>152.22</v>
      </c>
      <c r="K115" s="53">
        <f t="shared" si="7"/>
        <v>188.72</v>
      </c>
      <c r="L115" s="54">
        <f>K115*G115</f>
        <v>943.6</v>
      </c>
    </row>
    <row r="116" spans="1:12" s="11" customFormat="1">
      <c r="A116" s="57" t="s">
        <v>683</v>
      </c>
      <c r="B116" s="57"/>
      <c r="C116" s="55" t="s">
        <v>390</v>
      </c>
      <c r="D116" s="55"/>
      <c r="E116" s="20"/>
      <c r="F116" s="20"/>
      <c r="G116" s="53"/>
      <c r="H116" s="53"/>
      <c r="I116" s="53"/>
      <c r="J116" s="53"/>
      <c r="K116" s="53">
        <f t="shared" si="7"/>
        <v>0</v>
      </c>
      <c r="L116" s="54"/>
    </row>
    <row r="117" spans="1:12" s="11" customFormat="1">
      <c r="A117" s="58" t="s">
        <v>684</v>
      </c>
      <c r="B117" s="58">
        <v>100560</v>
      </c>
      <c r="C117" s="23" t="s">
        <v>391</v>
      </c>
      <c r="D117" s="52" t="s">
        <v>305</v>
      </c>
      <c r="E117" s="53" t="s">
        <v>57</v>
      </c>
      <c r="F117" s="53">
        <v>0</v>
      </c>
      <c r="G117" s="53">
        <f t="shared" si="8"/>
        <v>1</v>
      </c>
      <c r="H117" s="53">
        <f t="shared" si="5"/>
        <v>1</v>
      </c>
      <c r="I117" s="53"/>
      <c r="J117" s="53">
        <v>112.77</v>
      </c>
      <c r="K117" s="53">
        <f t="shared" si="7"/>
        <v>139.81</v>
      </c>
      <c r="L117" s="54">
        <f>K117*G117</f>
        <v>139.81</v>
      </c>
    </row>
    <row r="118" spans="1:12" s="11" customFormat="1">
      <c r="A118" s="57" t="s">
        <v>685</v>
      </c>
      <c r="B118" s="57"/>
      <c r="C118" s="55" t="s">
        <v>392</v>
      </c>
      <c r="D118" s="55"/>
      <c r="E118" s="20"/>
      <c r="F118" s="20"/>
      <c r="G118" s="53"/>
      <c r="H118" s="53"/>
      <c r="I118" s="53"/>
      <c r="J118" s="53"/>
      <c r="K118" s="53">
        <f t="shared" si="7"/>
        <v>0</v>
      </c>
      <c r="L118" s="54"/>
    </row>
    <row r="119" spans="1:12" s="11" customFormat="1">
      <c r="A119" s="58" t="s">
        <v>686</v>
      </c>
      <c r="B119" s="58">
        <v>96973</v>
      </c>
      <c r="C119" s="18" t="s">
        <v>538</v>
      </c>
      <c r="D119" s="52" t="s">
        <v>305</v>
      </c>
      <c r="E119" s="32">
        <v>241.7</v>
      </c>
      <c r="F119" s="53">
        <v>0</v>
      </c>
      <c r="G119" s="53">
        <f t="shared" si="8"/>
        <v>241.7</v>
      </c>
      <c r="H119" s="53">
        <f t="shared" ref="H119:H187" si="12">+G119-F119</f>
        <v>241.7</v>
      </c>
      <c r="I119" s="53"/>
      <c r="J119" s="53">
        <v>49.37</v>
      </c>
      <c r="K119" s="53">
        <f t="shared" si="7"/>
        <v>61.21</v>
      </c>
      <c r="L119" s="54">
        <f>K119*G119</f>
        <v>14794.457</v>
      </c>
    </row>
    <row r="120" spans="1:12" s="11" customFormat="1" ht="25.5">
      <c r="A120" s="58" t="s">
        <v>687</v>
      </c>
      <c r="B120" s="58">
        <v>97584</v>
      </c>
      <c r="C120" s="18" t="s">
        <v>539</v>
      </c>
      <c r="D120" s="52" t="s">
        <v>305</v>
      </c>
      <c r="E120" s="32">
        <v>5</v>
      </c>
      <c r="F120" s="53">
        <v>0</v>
      </c>
      <c r="G120" s="53">
        <f t="shared" si="8"/>
        <v>5</v>
      </c>
      <c r="H120" s="53">
        <f t="shared" si="12"/>
        <v>5</v>
      </c>
      <c r="I120" s="53"/>
      <c r="J120" s="53">
        <v>128.37</v>
      </c>
      <c r="K120" s="53">
        <f t="shared" si="7"/>
        <v>159.15</v>
      </c>
      <c r="L120" s="54">
        <f>K120*G120</f>
        <v>795.75</v>
      </c>
    </row>
    <row r="121" spans="1:12" s="11" customFormat="1">
      <c r="A121" s="58" t="s">
        <v>688</v>
      </c>
      <c r="B121" s="58"/>
      <c r="C121" s="18" t="s">
        <v>541</v>
      </c>
      <c r="D121" s="52" t="s">
        <v>305</v>
      </c>
      <c r="E121" s="32">
        <v>37</v>
      </c>
      <c r="F121" s="53">
        <v>0</v>
      </c>
      <c r="G121" s="53">
        <f t="shared" si="8"/>
        <v>37</v>
      </c>
      <c r="H121" s="53">
        <f t="shared" si="12"/>
        <v>37</v>
      </c>
      <c r="I121" s="53"/>
      <c r="J121" s="53">
        <v>26.33</v>
      </c>
      <c r="K121" s="53">
        <f t="shared" si="7"/>
        <v>32.64</v>
      </c>
      <c r="L121" s="54">
        <f>K121*G121</f>
        <v>1207.68</v>
      </c>
    </row>
    <row r="122" spans="1:12" s="11" customFormat="1">
      <c r="A122" s="58" t="s">
        <v>689</v>
      </c>
      <c r="B122" s="58"/>
      <c r="C122" s="18" t="s">
        <v>543</v>
      </c>
      <c r="D122" s="52" t="s">
        <v>305</v>
      </c>
      <c r="E122" s="32">
        <v>75</v>
      </c>
      <c r="F122" s="53">
        <v>0</v>
      </c>
      <c r="G122" s="53">
        <f t="shared" si="8"/>
        <v>75</v>
      </c>
      <c r="H122" s="53">
        <f t="shared" si="12"/>
        <v>75</v>
      </c>
      <c r="I122" s="53"/>
      <c r="J122" s="53">
        <v>121.93</v>
      </c>
      <c r="K122" s="53">
        <f t="shared" si="7"/>
        <v>151.16999999999999</v>
      </c>
      <c r="L122" s="54">
        <f>K122*G122</f>
        <v>11337.749999999998</v>
      </c>
    </row>
    <row r="123" spans="1:12" s="11" customFormat="1">
      <c r="A123" s="58" t="s">
        <v>690</v>
      </c>
      <c r="B123" s="58"/>
      <c r="C123" s="18" t="s">
        <v>545</v>
      </c>
      <c r="D123" s="52" t="s">
        <v>305</v>
      </c>
      <c r="E123" s="32">
        <v>26</v>
      </c>
      <c r="F123" s="53">
        <v>0</v>
      </c>
      <c r="G123" s="53">
        <f t="shared" si="8"/>
        <v>26</v>
      </c>
      <c r="H123" s="53">
        <f t="shared" si="12"/>
        <v>26</v>
      </c>
      <c r="I123" s="53"/>
      <c r="J123" s="53">
        <v>6.91</v>
      </c>
      <c r="K123" s="53">
        <f t="shared" si="7"/>
        <v>8.57</v>
      </c>
      <c r="L123" s="54">
        <f>K123*G123</f>
        <v>222.82</v>
      </c>
    </row>
    <row r="124" spans="1:12" s="11" customFormat="1">
      <c r="A124" s="57" t="s">
        <v>691</v>
      </c>
      <c r="B124" s="57"/>
      <c r="C124" s="55" t="s">
        <v>393</v>
      </c>
      <c r="D124" s="55"/>
      <c r="E124" s="20"/>
      <c r="F124" s="20"/>
      <c r="G124" s="53"/>
      <c r="H124" s="53"/>
      <c r="I124" s="53"/>
      <c r="J124" s="53"/>
      <c r="K124" s="53">
        <f t="shared" si="7"/>
        <v>0</v>
      </c>
      <c r="L124" s="54"/>
    </row>
    <row r="125" spans="1:12" s="11" customFormat="1" ht="25.5">
      <c r="A125" s="58" t="s">
        <v>692</v>
      </c>
      <c r="B125" s="58"/>
      <c r="C125" s="23" t="s">
        <v>546</v>
      </c>
      <c r="D125" s="31" t="s">
        <v>547</v>
      </c>
      <c r="E125" s="78">
        <v>3</v>
      </c>
      <c r="F125" s="53">
        <v>0</v>
      </c>
      <c r="G125" s="53">
        <f t="shared" si="8"/>
        <v>3</v>
      </c>
      <c r="H125" s="53">
        <f t="shared" si="12"/>
        <v>3</v>
      </c>
      <c r="I125" s="53"/>
      <c r="J125" s="53">
        <v>56.33</v>
      </c>
      <c r="K125" s="53">
        <f t="shared" si="7"/>
        <v>69.84</v>
      </c>
      <c r="L125" s="54">
        <f t="shared" ref="L125:L133" si="13">K125*G125</f>
        <v>209.52</v>
      </c>
    </row>
    <row r="126" spans="1:12" s="11" customFormat="1">
      <c r="A126" s="58" t="s">
        <v>693</v>
      </c>
      <c r="B126" s="58"/>
      <c r="C126" s="23" t="s">
        <v>548</v>
      </c>
      <c r="D126" s="31" t="s">
        <v>317</v>
      </c>
      <c r="E126" s="78">
        <v>169</v>
      </c>
      <c r="F126" s="60">
        <v>140</v>
      </c>
      <c r="G126" s="53">
        <f t="shared" si="8"/>
        <v>29</v>
      </c>
      <c r="H126" s="53">
        <f t="shared" si="12"/>
        <v>-111</v>
      </c>
      <c r="I126" s="53"/>
      <c r="J126" s="53">
        <v>6.23</v>
      </c>
      <c r="K126" s="53">
        <f t="shared" si="7"/>
        <v>7.72</v>
      </c>
      <c r="L126" s="54">
        <f t="shared" si="13"/>
        <v>223.88</v>
      </c>
    </row>
    <row r="127" spans="1:12" s="11" customFormat="1">
      <c r="A127" s="58" t="s">
        <v>694</v>
      </c>
      <c r="B127" s="58"/>
      <c r="C127" s="23" t="s">
        <v>549</v>
      </c>
      <c r="D127" s="31" t="s">
        <v>536</v>
      </c>
      <c r="E127" s="78">
        <v>26</v>
      </c>
      <c r="F127" s="60">
        <v>0</v>
      </c>
      <c r="G127" s="53">
        <f t="shared" si="8"/>
        <v>26</v>
      </c>
      <c r="H127" s="53">
        <f t="shared" si="12"/>
        <v>26</v>
      </c>
      <c r="I127" s="53"/>
      <c r="J127" s="53">
        <v>17.88</v>
      </c>
      <c r="K127" s="53">
        <f t="shared" si="7"/>
        <v>22.17</v>
      </c>
      <c r="L127" s="54">
        <f t="shared" si="13"/>
        <v>576.42000000000007</v>
      </c>
    </row>
    <row r="128" spans="1:12" s="11" customFormat="1" ht="25.5">
      <c r="A128" s="58" t="s">
        <v>695</v>
      </c>
      <c r="B128" s="58"/>
      <c r="C128" s="23" t="s">
        <v>551</v>
      </c>
      <c r="D128" s="31" t="s">
        <v>536</v>
      </c>
      <c r="E128" s="78">
        <v>1</v>
      </c>
      <c r="F128" s="60"/>
      <c r="G128" s="53">
        <f t="shared" si="8"/>
        <v>1</v>
      </c>
      <c r="H128" s="53">
        <f t="shared" si="12"/>
        <v>1</v>
      </c>
      <c r="I128" s="53"/>
      <c r="J128" s="53">
        <v>256.33</v>
      </c>
      <c r="K128" s="53">
        <f t="shared" si="7"/>
        <v>317.8</v>
      </c>
      <c r="L128" s="54">
        <f t="shared" si="13"/>
        <v>317.8</v>
      </c>
    </row>
    <row r="129" spans="1:52" s="11" customFormat="1">
      <c r="A129" s="58" t="s">
        <v>696</v>
      </c>
      <c r="B129" s="58"/>
      <c r="C129" s="23" t="s">
        <v>553</v>
      </c>
      <c r="D129" s="31" t="s">
        <v>536</v>
      </c>
      <c r="E129" s="78">
        <v>26</v>
      </c>
      <c r="F129" s="60"/>
      <c r="G129" s="53">
        <f t="shared" si="8"/>
        <v>26</v>
      </c>
      <c r="H129" s="53">
        <f t="shared" si="12"/>
        <v>26</v>
      </c>
      <c r="I129" s="53"/>
      <c r="J129" s="53">
        <v>45.25</v>
      </c>
      <c r="K129" s="53">
        <f t="shared" si="7"/>
        <v>56.1</v>
      </c>
      <c r="L129" s="54">
        <f t="shared" si="13"/>
        <v>1458.6000000000001</v>
      </c>
    </row>
    <row r="130" spans="1:52" s="11" customFormat="1">
      <c r="A130" s="58" t="s">
        <v>697</v>
      </c>
      <c r="B130" s="58"/>
      <c r="C130" s="23" t="s">
        <v>555</v>
      </c>
      <c r="D130" s="31" t="s">
        <v>535</v>
      </c>
      <c r="E130" s="78">
        <v>430</v>
      </c>
      <c r="F130" s="60"/>
      <c r="G130" s="53">
        <f t="shared" si="8"/>
        <v>430</v>
      </c>
      <c r="H130" s="53">
        <f t="shared" si="12"/>
        <v>430</v>
      </c>
      <c r="I130" s="53"/>
      <c r="J130" s="53">
        <v>35.26</v>
      </c>
      <c r="K130" s="53">
        <f t="shared" si="7"/>
        <v>43.72</v>
      </c>
      <c r="L130" s="54">
        <f t="shared" si="13"/>
        <v>18799.599999999999</v>
      </c>
    </row>
    <row r="131" spans="1:52" s="11" customFormat="1">
      <c r="A131" s="58" t="s">
        <v>698</v>
      </c>
      <c r="B131" s="58"/>
      <c r="C131" s="23" t="s">
        <v>557</v>
      </c>
      <c r="D131" s="31" t="s">
        <v>535</v>
      </c>
      <c r="E131" s="78">
        <v>288</v>
      </c>
      <c r="F131" s="60"/>
      <c r="G131" s="53">
        <f t="shared" si="8"/>
        <v>288</v>
      </c>
      <c r="H131" s="53">
        <f t="shared" si="12"/>
        <v>288</v>
      </c>
      <c r="I131" s="53"/>
      <c r="J131" s="53">
        <v>45.36</v>
      </c>
      <c r="K131" s="53">
        <f t="shared" si="7"/>
        <v>56.24</v>
      </c>
      <c r="L131" s="54">
        <f t="shared" si="13"/>
        <v>16197.12</v>
      </c>
    </row>
    <row r="132" spans="1:52" s="11" customFormat="1">
      <c r="A132" s="58" t="s">
        <v>699</v>
      </c>
      <c r="B132" s="58">
        <v>98111</v>
      </c>
      <c r="C132" s="23" t="s">
        <v>559</v>
      </c>
      <c r="D132" s="31" t="s">
        <v>536</v>
      </c>
      <c r="E132" s="78">
        <v>5</v>
      </c>
      <c r="F132" s="60"/>
      <c r="G132" s="53">
        <f t="shared" si="8"/>
        <v>5</v>
      </c>
      <c r="H132" s="53">
        <f t="shared" si="12"/>
        <v>5</v>
      </c>
      <c r="I132" s="53"/>
      <c r="J132" s="53">
        <v>52.27</v>
      </c>
      <c r="K132" s="53">
        <f t="shared" si="7"/>
        <v>64.8</v>
      </c>
      <c r="L132" s="54">
        <f t="shared" si="13"/>
        <v>324</v>
      </c>
    </row>
    <row r="133" spans="1:52" s="11" customFormat="1">
      <c r="A133" s="58" t="s">
        <v>700</v>
      </c>
      <c r="B133" s="58"/>
      <c r="C133" s="23" t="s">
        <v>561</v>
      </c>
      <c r="D133" s="31" t="s">
        <v>547</v>
      </c>
      <c r="E133" s="78">
        <v>26</v>
      </c>
      <c r="F133" s="60"/>
      <c r="G133" s="53">
        <f t="shared" si="8"/>
        <v>26</v>
      </c>
      <c r="H133" s="53">
        <f t="shared" si="12"/>
        <v>26</v>
      </c>
      <c r="I133" s="53"/>
      <c r="J133" s="53">
        <v>17.25</v>
      </c>
      <c r="K133" s="53">
        <f t="shared" si="7"/>
        <v>21.39</v>
      </c>
      <c r="L133" s="54">
        <f t="shared" si="13"/>
        <v>556.14</v>
      </c>
    </row>
    <row r="134" spans="1:52" s="11" customFormat="1" ht="15" customHeight="1">
      <c r="A134" s="179" t="s">
        <v>514</v>
      </c>
      <c r="B134" s="180"/>
      <c r="C134" s="180"/>
      <c r="D134" s="180"/>
      <c r="E134" s="180"/>
      <c r="F134" s="180"/>
      <c r="G134" s="180"/>
      <c r="H134" s="180"/>
      <c r="I134" s="180"/>
      <c r="J134" s="180"/>
      <c r="K134" s="147"/>
      <c r="L134" s="56">
        <f>SUM(L69:L133)</f>
        <v>116949.18000000001</v>
      </c>
    </row>
    <row r="135" spans="1:52" s="12" customFormat="1">
      <c r="A135" s="28">
        <v>4</v>
      </c>
      <c r="B135" s="28"/>
      <c r="C135" s="25" t="s">
        <v>104</v>
      </c>
      <c r="D135" s="1"/>
      <c r="E135" s="47"/>
      <c r="F135" s="47"/>
      <c r="G135" s="47"/>
      <c r="H135" s="67"/>
      <c r="I135" s="67"/>
      <c r="J135" s="67"/>
      <c r="K135" s="48"/>
      <c r="L135" s="48"/>
    </row>
    <row r="136" spans="1:52" s="8" customFormat="1">
      <c r="A136" s="57" t="s">
        <v>2</v>
      </c>
      <c r="B136" s="57"/>
      <c r="C136" s="55" t="s">
        <v>397</v>
      </c>
      <c r="D136" s="55"/>
      <c r="E136" s="20"/>
      <c r="F136" s="20"/>
      <c r="G136" s="20"/>
      <c r="H136" s="53"/>
      <c r="I136" s="53"/>
      <c r="J136" s="53"/>
      <c r="K136" s="20"/>
      <c r="L136" s="20"/>
    </row>
    <row r="137" spans="1:52" s="8" customFormat="1" ht="25.5">
      <c r="A137" s="58" t="s">
        <v>149</v>
      </c>
      <c r="B137" s="58">
        <v>87471</v>
      </c>
      <c r="C137" s="23" t="s">
        <v>563</v>
      </c>
      <c r="D137" s="52" t="s">
        <v>135</v>
      </c>
      <c r="E137" s="53">
        <v>509.15</v>
      </c>
      <c r="F137" s="53">
        <v>506.35</v>
      </c>
      <c r="G137" s="53">
        <f t="shared" ref="G137:G141" si="14">E137-F137</f>
        <v>2.7999999999999545</v>
      </c>
      <c r="H137" s="53">
        <f t="shared" si="12"/>
        <v>-503.55000000000007</v>
      </c>
      <c r="I137" s="53"/>
      <c r="J137" s="53">
        <v>50.9</v>
      </c>
      <c r="K137" s="53">
        <f>ROUND(J137*$P$6,2)</f>
        <v>63.11</v>
      </c>
      <c r="L137" s="54">
        <f>G137*K137</f>
        <v>176.70799999999713</v>
      </c>
    </row>
    <row r="138" spans="1:52" s="8" customFormat="1">
      <c r="A138" s="57" t="s">
        <v>701</v>
      </c>
      <c r="B138" s="57"/>
      <c r="C138" s="55" t="s">
        <v>399</v>
      </c>
      <c r="D138" s="55"/>
      <c r="E138" s="20"/>
      <c r="F138" s="20"/>
      <c r="G138" s="53"/>
      <c r="H138" s="53">
        <f t="shared" si="12"/>
        <v>0</v>
      </c>
      <c r="I138" s="53"/>
      <c r="J138" s="53"/>
      <c r="K138" s="53">
        <f t="shared" ref="K138:K140" si="15">ROUND(J138*$P$6,2)</f>
        <v>0</v>
      </c>
      <c r="L138" s="54"/>
    </row>
    <row r="139" spans="1:52" s="8" customFormat="1" ht="25.5">
      <c r="A139" s="58" t="s">
        <v>702</v>
      </c>
      <c r="B139" s="58">
        <v>102253</v>
      </c>
      <c r="C139" s="18" t="s">
        <v>479</v>
      </c>
      <c r="D139" s="52" t="s">
        <v>135</v>
      </c>
      <c r="E139" s="53" t="s">
        <v>105</v>
      </c>
      <c r="F139" s="53">
        <v>0</v>
      </c>
      <c r="G139" s="53">
        <f t="shared" si="14"/>
        <v>11.32</v>
      </c>
      <c r="H139" s="53">
        <f t="shared" si="12"/>
        <v>11.32</v>
      </c>
      <c r="I139" s="53"/>
      <c r="J139" s="53">
        <v>684.72</v>
      </c>
      <c r="K139" s="53">
        <f t="shared" si="15"/>
        <v>848.92</v>
      </c>
      <c r="L139" s="54">
        <f>G139*K139</f>
        <v>9609.7744000000002</v>
      </c>
    </row>
    <row r="140" spans="1:52" s="8" customFormat="1">
      <c r="A140" s="57" t="s">
        <v>703</v>
      </c>
      <c r="B140" s="57"/>
      <c r="C140" s="55" t="s">
        <v>400</v>
      </c>
      <c r="D140" s="55"/>
      <c r="E140" s="20"/>
      <c r="F140" s="20"/>
      <c r="G140" s="53"/>
      <c r="H140" s="53">
        <f t="shared" si="12"/>
        <v>0</v>
      </c>
      <c r="I140" s="53"/>
      <c r="J140" s="53"/>
      <c r="K140" s="53">
        <f t="shared" si="15"/>
        <v>0</v>
      </c>
      <c r="L140" s="54"/>
    </row>
    <row r="141" spans="1:52" s="8" customFormat="1" ht="25.5">
      <c r="A141" s="58" t="s">
        <v>704</v>
      </c>
      <c r="B141" s="58">
        <v>101162</v>
      </c>
      <c r="C141" s="23" t="s">
        <v>820</v>
      </c>
      <c r="D141" s="52" t="s">
        <v>135</v>
      </c>
      <c r="E141" s="53" t="s">
        <v>62</v>
      </c>
      <c r="F141" s="53">
        <v>0</v>
      </c>
      <c r="G141" s="53">
        <f t="shared" si="14"/>
        <v>10</v>
      </c>
      <c r="H141" s="53">
        <f t="shared" si="12"/>
        <v>10</v>
      </c>
      <c r="I141" s="53"/>
      <c r="J141" s="53">
        <v>128.62</v>
      </c>
      <c r="K141" s="53">
        <f>ROUND(J141*$P$6,2)</f>
        <v>159.46</v>
      </c>
      <c r="L141" s="54">
        <f>G141*K141</f>
        <v>1594.6000000000001</v>
      </c>
    </row>
    <row r="142" spans="1:52" s="8" customFormat="1" ht="15" customHeight="1">
      <c r="A142" s="175" t="s">
        <v>515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53">
        <f t="shared" ref="K142:K205" si="16">ROUND(J142*$P$6,2)</f>
        <v>0</v>
      </c>
      <c r="L142" s="56">
        <f>SUM(L137:L141)</f>
        <v>11381.082399999998</v>
      </c>
    </row>
    <row r="143" spans="1:52" s="8" customFormat="1">
      <c r="A143" s="26" t="s">
        <v>705</v>
      </c>
      <c r="B143" s="26"/>
      <c r="C143" s="1" t="s">
        <v>106</v>
      </c>
      <c r="D143" s="4"/>
      <c r="E143" s="48"/>
      <c r="F143" s="48"/>
      <c r="G143" s="4"/>
      <c r="H143" s="4"/>
      <c r="I143" s="4"/>
      <c r="J143" s="4"/>
      <c r="K143" s="4"/>
      <c r="L143" s="48"/>
    </row>
    <row r="144" spans="1:52" s="17" customFormat="1">
      <c r="A144" s="57" t="s">
        <v>25</v>
      </c>
      <c r="B144" s="57"/>
      <c r="C144" s="55" t="s">
        <v>403</v>
      </c>
      <c r="D144" s="55"/>
      <c r="E144" s="20"/>
      <c r="F144" s="20"/>
      <c r="G144" s="53"/>
      <c r="H144" s="53"/>
      <c r="I144" s="53"/>
      <c r="J144" s="53"/>
      <c r="K144" s="53">
        <f t="shared" si="16"/>
        <v>0</v>
      </c>
      <c r="L144" s="2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</row>
    <row r="145" spans="1:52" s="8" customFormat="1" ht="25.5">
      <c r="A145" s="58" t="s">
        <v>150</v>
      </c>
      <c r="B145" s="58">
        <v>90821</v>
      </c>
      <c r="C145" s="18" t="s">
        <v>481</v>
      </c>
      <c r="D145" s="52" t="s">
        <v>305</v>
      </c>
      <c r="E145" s="53">
        <v>6</v>
      </c>
      <c r="F145" s="53">
        <v>0</v>
      </c>
      <c r="G145" s="53">
        <f>E145-F145</f>
        <v>6</v>
      </c>
      <c r="H145" s="53">
        <f t="shared" si="12"/>
        <v>6</v>
      </c>
      <c r="I145" s="53"/>
      <c r="J145" s="53">
        <v>268.32</v>
      </c>
      <c r="K145" s="53">
        <f t="shared" si="16"/>
        <v>332.66</v>
      </c>
      <c r="L145" s="54">
        <f>G145*K145</f>
        <v>1995.96</v>
      </c>
      <c r="P145" s="86">
        <f>J145*1.2398</f>
        <v>332.66313600000001</v>
      </c>
    </row>
    <row r="146" spans="1:52" s="8" customFormat="1" ht="25.5">
      <c r="A146" s="58" t="s">
        <v>151</v>
      </c>
      <c r="B146" s="58">
        <v>90822</v>
      </c>
      <c r="C146" s="18" t="s">
        <v>482</v>
      </c>
      <c r="D146" s="52" t="s">
        <v>305</v>
      </c>
      <c r="E146" s="53">
        <v>8</v>
      </c>
      <c r="F146" s="53">
        <v>0</v>
      </c>
      <c r="G146" s="53">
        <f t="shared" ref="G146:G155" si="17">E146-F146</f>
        <v>8</v>
      </c>
      <c r="H146" s="53">
        <f t="shared" si="12"/>
        <v>8</v>
      </c>
      <c r="I146" s="53"/>
      <c r="J146" s="53">
        <v>288.86</v>
      </c>
      <c r="K146" s="53">
        <f t="shared" si="16"/>
        <v>358.13</v>
      </c>
      <c r="L146" s="54">
        <f>G146*K146</f>
        <v>2865.04</v>
      </c>
    </row>
    <row r="147" spans="1:52" s="8" customFormat="1" ht="25.5">
      <c r="A147" s="58" t="s">
        <v>152</v>
      </c>
      <c r="B147" s="58">
        <v>90825</v>
      </c>
      <c r="C147" s="18" t="s">
        <v>483</v>
      </c>
      <c r="D147" s="52" t="s">
        <v>305</v>
      </c>
      <c r="E147" s="53">
        <v>6</v>
      </c>
      <c r="F147" s="53">
        <v>0</v>
      </c>
      <c r="G147" s="53">
        <f t="shared" si="17"/>
        <v>6</v>
      </c>
      <c r="H147" s="53">
        <f t="shared" si="12"/>
        <v>6</v>
      </c>
      <c r="I147" s="53"/>
      <c r="J147" s="53">
        <v>585.46</v>
      </c>
      <c r="K147" s="53">
        <f t="shared" si="16"/>
        <v>725.85</v>
      </c>
      <c r="L147" s="54">
        <f>G147*K147</f>
        <v>4355.1000000000004</v>
      </c>
    </row>
    <row r="148" spans="1:52" s="8" customFormat="1" ht="25.5">
      <c r="A148" s="58" t="s">
        <v>153</v>
      </c>
      <c r="B148" s="58">
        <v>90820</v>
      </c>
      <c r="C148" s="18" t="s">
        <v>484</v>
      </c>
      <c r="D148" s="52" t="s">
        <v>305</v>
      </c>
      <c r="E148" s="53" t="s">
        <v>78</v>
      </c>
      <c r="F148" s="53">
        <v>0</v>
      </c>
      <c r="G148" s="53">
        <f t="shared" si="17"/>
        <v>3</v>
      </c>
      <c r="H148" s="53">
        <f t="shared" si="12"/>
        <v>3</v>
      </c>
      <c r="I148" s="53"/>
      <c r="J148" s="53">
        <v>263.23</v>
      </c>
      <c r="K148" s="53">
        <f t="shared" si="16"/>
        <v>326.35000000000002</v>
      </c>
      <c r="L148" s="54">
        <f>G148*K148</f>
        <v>979.05000000000007</v>
      </c>
    </row>
    <row r="149" spans="1:52" s="13" customFormat="1" ht="25.5">
      <c r="A149" s="58" t="s">
        <v>154</v>
      </c>
      <c r="B149" s="58">
        <v>90823</v>
      </c>
      <c r="C149" s="18" t="s">
        <v>485</v>
      </c>
      <c r="D149" s="52" t="s">
        <v>305</v>
      </c>
      <c r="E149" s="53" t="s">
        <v>64</v>
      </c>
      <c r="F149" s="53">
        <v>0</v>
      </c>
      <c r="G149" s="53">
        <f t="shared" si="17"/>
        <v>2</v>
      </c>
      <c r="H149" s="53">
        <f t="shared" si="12"/>
        <v>2</v>
      </c>
      <c r="I149" s="53"/>
      <c r="J149" s="53">
        <v>360.15</v>
      </c>
      <c r="K149" s="53">
        <f t="shared" si="16"/>
        <v>446.51</v>
      </c>
      <c r="L149" s="54">
        <f>G149*K149</f>
        <v>893.02</v>
      </c>
    </row>
    <row r="150" spans="1:52" s="8" customFormat="1">
      <c r="A150" s="57" t="s">
        <v>60</v>
      </c>
      <c r="B150" s="57"/>
      <c r="C150" s="55" t="s">
        <v>404</v>
      </c>
      <c r="D150" s="55"/>
      <c r="E150" s="20"/>
      <c r="F150" s="20"/>
      <c r="G150" s="53"/>
      <c r="H150" s="53"/>
      <c r="I150" s="53"/>
      <c r="J150" s="53"/>
      <c r="K150" s="53">
        <f t="shared" si="16"/>
        <v>0</v>
      </c>
      <c r="L150" s="54"/>
    </row>
    <row r="151" spans="1:52" s="8" customFormat="1" ht="25.5">
      <c r="A151" s="58" t="s">
        <v>155</v>
      </c>
      <c r="B151" s="58"/>
      <c r="C151" s="18" t="s">
        <v>486</v>
      </c>
      <c r="D151" s="52" t="s">
        <v>135</v>
      </c>
      <c r="E151" s="53">
        <v>60.6</v>
      </c>
      <c r="F151" s="53">
        <v>0</v>
      </c>
      <c r="G151" s="53">
        <f t="shared" si="17"/>
        <v>60.6</v>
      </c>
      <c r="H151" s="53">
        <f t="shared" si="12"/>
        <v>60.6</v>
      </c>
      <c r="I151" s="53"/>
      <c r="J151" s="53">
        <v>426.48</v>
      </c>
      <c r="K151" s="53">
        <f t="shared" si="16"/>
        <v>528.75</v>
      </c>
      <c r="L151" s="54">
        <f>G151*K151</f>
        <v>32042.25</v>
      </c>
    </row>
    <row r="152" spans="1:52" s="17" customFormat="1">
      <c r="A152" s="57" t="s">
        <v>63</v>
      </c>
      <c r="B152" s="57"/>
      <c r="C152" s="55" t="s">
        <v>405</v>
      </c>
      <c r="D152" s="55"/>
      <c r="E152" s="20"/>
      <c r="F152" s="20"/>
      <c r="G152" s="53"/>
      <c r="H152" s="53"/>
      <c r="I152" s="53"/>
      <c r="J152" s="53"/>
      <c r="K152" s="53">
        <f t="shared" si="16"/>
        <v>0</v>
      </c>
      <c r="L152" s="54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</row>
    <row r="153" spans="1:52" s="8" customFormat="1" ht="25.5">
      <c r="A153" s="58" t="s">
        <v>158</v>
      </c>
      <c r="B153" s="58">
        <v>90830</v>
      </c>
      <c r="C153" s="18" t="s">
        <v>487</v>
      </c>
      <c r="D153" s="52" t="s">
        <v>305</v>
      </c>
      <c r="E153" s="53">
        <v>20</v>
      </c>
      <c r="F153" s="53">
        <v>0</v>
      </c>
      <c r="G153" s="53">
        <f t="shared" si="17"/>
        <v>20</v>
      </c>
      <c r="H153" s="53">
        <f t="shared" si="12"/>
        <v>20</v>
      </c>
      <c r="I153" s="53"/>
      <c r="J153" s="53">
        <v>144.80000000000001</v>
      </c>
      <c r="K153" s="53">
        <f t="shared" si="16"/>
        <v>179.52</v>
      </c>
      <c r="L153" s="54">
        <f>G153*K153</f>
        <v>3590.4</v>
      </c>
    </row>
    <row r="154" spans="1:52" s="8" customFormat="1" ht="25.5">
      <c r="A154" s="58" t="s">
        <v>159</v>
      </c>
      <c r="B154" s="58">
        <v>100709</v>
      </c>
      <c r="C154" s="18" t="s">
        <v>488</v>
      </c>
      <c r="D154" s="52" t="s">
        <v>305</v>
      </c>
      <c r="E154" s="53">
        <v>60</v>
      </c>
      <c r="F154" s="53">
        <v>0</v>
      </c>
      <c r="G154" s="53">
        <f t="shared" si="17"/>
        <v>60</v>
      </c>
      <c r="H154" s="53">
        <f t="shared" si="12"/>
        <v>60</v>
      </c>
      <c r="I154" s="53"/>
      <c r="J154" s="53">
        <v>31.79</v>
      </c>
      <c r="K154" s="53">
        <f t="shared" si="16"/>
        <v>39.409999999999997</v>
      </c>
      <c r="L154" s="54">
        <f>G154*K154</f>
        <v>2364.6</v>
      </c>
    </row>
    <row r="155" spans="1:52" s="8" customFormat="1" ht="20.25" customHeight="1">
      <c r="A155" s="58" t="s">
        <v>160</v>
      </c>
      <c r="B155" s="58">
        <v>100705</v>
      </c>
      <c r="C155" s="62" t="s">
        <v>108</v>
      </c>
      <c r="D155" s="52" t="s">
        <v>305</v>
      </c>
      <c r="E155" s="53">
        <v>5</v>
      </c>
      <c r="F155" s="53">
        <v>0</v>
      </c>
      <c r="G155" s="53">
        <f t="shared" si="17"/>
        <v>5</v>
      </c>
      <c r="H155" s="53">
        <f t="shared" si="12"/>
        <v>5</v>
      </c>
      <c r="I155" s="53"/>
      <c r="J155" s="53">
        <v>70.73</v>
      </c>
      <c r="K155" s="53">
        <f t="shared" si="16"/>
        <v>87.69</v>
      </c>
      <c r="L155" s="54">
        <f>G155*K155</f>
        <v>438.45</v>
      </c>
    </row>
    <row r="156" spans="1:52" s="8" customFormat="1" ht="12.75" customHeight="1">
      <c r="A156" s="175" t="s">
        <v>516</v>
      </c>
      <c r="B156" s="203"/>
      <c r="C156" s="203"/>
      <c r="D156" s="203"/>
      <c r="E156" s="203"/>
      <c r="F156" s="203"/>
      <c r="G156" s="203"/>
      <c r="H156" s="203"/>
      <c r="I156" s="203"/>
      <c r="J156" s="203"/>
      <c r="K156" s="53">
        <f t="shared" si="16"/>
        <v>0</v>
      </c>
      <c r="L156" s="56">
        <f>SUM(L145:L155)</f>
        <v>49523.869999999995</v>
      </c>
    </row>
    <row r="157" spans="1:52" s="9" customFormat="1">
      <c r="A157" s="29" t="s">
        <v>26</v>
      </c>
      <c r="B157" s="29"/>
      <c r="C157" s="1" t="s">
        <v>109</v>
      </c>
      <c r="D157" s="4"/>
      <c r="E157" s="48"/>
      <c r="F157" s="48"/>
      <c r="G157" s="48"/>
      <c r="H157" s="67"/>
      <c r="I157" s="67"/>
      <c r="J157" s="67"/>
      <c r="K157" s="67"/>
      <c r="L157" s="48"/>
    </row>
    <row r="158" spans="1:52" s="8" customFormat="1">
      <c r="A158" s="57" t="s">
        <v>15</v>
      </c>
      <c r="B158" s="57"/>
      <c r="C158" s="55" t="s">
        <v>406</v>
      </c>
      <c r="D158" s="55"/>
      <c r="E158" s="20"/>
      <c r="F158" s="20"/>
      <c r="G158" s="20"/>
      <c r="H158" s="53"/>
      <c r="I158" s="53"/>
      <c r="J158" s="53"/>
      <c r="K158" s="53">
        <f t="shared" si="16"/>
        <v>0</v>
      </c>
      <c r="L158" s="20"/>
    </row>
    <row r="159" spans="1:52" s="8" customFormat="1">
      <c r="A159" s="58" t="s">
        <v>191</v>
      </c>
      <c r="B159" s="58">
        <v>94204</v>
      </c>
      <c r="C159" s="23" t="s">
        <v>407</v>
      </c>
      <c r="D159" s="52" t="s">
        <v>135</v>
      </c>
      <c r="E159" s="53">
        <v>1021.83</v>
      </c>
      <c r="F159" s="53">
        <v>0</v>
      </c>
      <c r="G159" s="53">
        <f>E159-F159</f>
        <v>1021.83</v>
      </c>
      <c r="H159" s="53">
        <f t="shared" si="12"/>
        <v>1021.83</v>
      </c>
      <c r="I159" s="53"/>
      <c r="J159" s="53">
        <v>54.41</v>
      </c>
      <c r="K159" s="53">
        <f t="shared" si="16"/>
        <v>67.459999999999994</v>
      </c>
      <c r="L159" s="54">
        <f>G159*K159</f>
        <v>68932.651799999992</v>
      </c>
    </row>
    <row r="160" spans="1:52" s="8" customFormat="1">
      <c r="A160" s="58" t="s">
        <v>192</v>
      </c>
      <c r="B160" s="58">
        <v>94219</v>
      </c>
      <c r="C160" s="23" t="s">
        <v>408</v>
      </c>
      <c r="D160" s="52" t="s">
        <v>317</v>
      </c>
      <c r="E160" s="53">
        <v>180</v>
      </c>
      <c r="F160" s="53">
        <v>0</v>
      </c>
      <c r="G160" s="53">
        <f t="shared" ref="G160:G163" si="18">E160-F160</f>
        <v>180</v>
      </c>
      <c r="H160" s="53">
        <f t="shared" si="12"/>
        <v>180</v>
      </c>
      <c r="I160" s="53"/>
      <c r="J160" s="53">
        <v>28.23</v>
      </c>
      <c r="K160" s="53">
        <f t="shared" si="16"/>
        <v>35</v>
      </c>
      <c r="L160" s="54">
        <f>G160*K160</f>
        <v>6300</v>
      </c>
    </row>
    <row r="161" spans="1:52" s="13" customFormat="1">
      <c r="A161" s="58" t="s">
        <v>706</v>
      </c>
      <c r="B161" s="58">
        <v>92541</v>
      </c>
      <c r="C161" s="23" t="s">
        <v>409</v>
      </c>
      <c r="D161" s="52" t="s">
        <v>135</v>
      </c>
      <c r="E161" s="53">
        <v>1021.83</v>
      </c>
      <c r="F161" s="53">
        <v>0</v>
      </c>
      <c r="G161" s="53">
        <f t="shared" si="18"/>
        <v>1021.83</v>
      </c>
      <c r="H161" s="53">
        <f t="shared" si="12"/>
        <v>1021.83</v>
      </c>
      <c r="I161" s="53"/>
      <c r="J161" s="53">
        <v>120.66</v>
      </c>
      <c r="K161" s="53">
        <f t="shared" si="16"/>
        <v>149.59</v>
      </c>
      <c r="L161" s="54">
        <f>G161*K161</f>
        <v>152855.5497</v>
      </c>
    </row>
    <row r="162" spans="1:52" s="8" customFormat="1">
      <c r="A162" s="57" t="s">
        <v>16</v>
      </c>
      <c r="B162" s="57"/>
      <c r="C162" s="55" t="s">
        <v>410</v>
      </c>
      <c r="D162" s="55"/>
      <c r="E162" s="20"/>
      <c r="F162" s="20"/>
      <c r="G162" s="53"/>
      <c r="H162" s="53">
        <f t="shared" si="12"/>
        <v>0</v>
      </c>
      <c r="I162" s="53"/>
      <c r="J162" s="53"/>
      <c r="K162" s="53">
        <f t="shared" si="16"/>
        <v>0</v>
      </c>
      <c r="L162" s="54"/>
    </row>
    <row r="163" spans="1:52" s="8" customFormat="1">
      <c r="A163" s="58" t="s">
        <v>193</v>
      </c>
      <c r="B163" s="58">
        <v>100327</v>
      </c>
      <c r="C163" s="23" t="s">
        <v>411</v>
      </c>
      <c r="D163" s="52" t="s">
        <v>317</v>
      </c>
      <c r="E163" s="53" t="s">
        <v>110</v>
      </c>
      <c r="F163" s="53">
        <v>0</v>
      </c>
      <c r="G163" s="53">
        <f t="shared" si="18"/>
        <v>24.6</v>
      </c>
      <c r="H163" s="53">
        <f t="shared" si="12"/>
        <v>24.6</v>
      </c>
      <c r="I163" s="53"/>
      <c r="J163" s="53">
        <v>67.819999999999993</v>
      </c>
      <c r="K163" s="53">
        <f t="shared" si="16"/>
        <v>84.08</v>
      </c>
      <c r="L163" s="54">
        <f>G163*K163</f>
        <v>2068.3679999999999</v>
      </c>
    </row>
    <row r="164" spans="1:52" s="8" customFormat="1" ht="12.75" customHeight="1">
      <c r="A164" s="175" t="s">
        <v>517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53">
        <f t="shared" si="16"/>
        <v>0</v>
      </c>
      <c r="L164" s="56">
        <f>SUM(L159:L163)</f>
        <v>230156.56949999998</v>
      </c>
    </row>
    <row r="165" spans="1:52" s="9" customFormat="1">
      <c r="A165" s="29" t="s">
        <v>707</v>
      </c>
      <c r="B165" s="29"/>
      <c r="C165" s="1" t="s">
        <v>111</v>
      </c>
      <c r="D165" s="4"/>
      <c r="E165" s="48"/>
      <c r="F165" s="48"/>
      <c r="G165" s="48"/>
      <c r="H165" s="67"/>
      <c r="I165" s="67"/>
      <c r="J165" s="67"/>
      <c r="K165" s="67"/>
      <c r="L165" s="48"/>
    </row>
    <row r="166" spans="1:52" s="8" customFormat="1">
      <c r="A166" s="57" t="s">
        <v>18</v>
      </c>
      <c r="B166" s="57"/>
      <c r="C166" s="55" t="s">
        <v>412</v>
      </c>
      <c r="D166" s="55"/>
      <c r="E166" s="20"/>
      <c r="F166" s="20"/>
      <c r="G166" s="20"/>
      <c r="H166" s="53"/>
      <c r="I166" s="53"/>
      <c r="J166" s="53"/>
      <c r="K166" s="53">
        <f t="shared" si="16"/>
        <v>0</v>
      </c>
      <c r="L166" s="20"/>
    </row>
    <row r="167" spans="1:52" s="8" customFormat="1" ht="22.5" customHeight="1">
      <c r="A167" s="51" t="s">
        <v>562</v>
      </c>
      <c r="B167" s="51">
        <v>87881</v>
      </c>
      <c r="C167" s="23" t="s">
        <v>414</v>
      </c>
      <c r="D167" s="52" t="s">
        <v>135</v>
      </c>
      <c r="E167" s="53">
        <v>508.38</v>
      </c>
      <c r="F167" s="53">
        <v>189.38</v>
      </c>
      <c r="G167" s="53">
        <f t="shared" ref="G167:G172" si="19">E167-F167</f>
        <v>319</v>
      </c>
      <c r="H167" s="53">
        <f t="shared" si="12"/>
        <v>129.62</v>
      </c>
      <c r="I167" s="53"/>
      <c r="J167" s="53">
        <v>4.88</v>
      </c>
      <c r="K167" s="53">
        <f t="shared" si="16"/>
        <v>6.05</v>
      </c>
      <c r="L167" s="54">
        <f>G167*K167</f>
        <v>1929.95</v>
      </c>
    </row>
    <row r="168" spans="1:52" s="8" customFormat="1" ht="25.5">
      <c r="A168" s="51" t="s">
        <v>708</v>
      </c>
      <c r="B168" s="51">
        <v>87529</v>
      </c>
      <c r="C168" s="18" t="s">
        <v>489</v>
      </c>
      <c r="D168" s="52" t="s">
        <v>135</v>
      </c>
      <c r="E168" s="53">
        <v>815.76</v>
      </c>
      <c r="F168" s="53">
        <v>0</v>
      </c>
      <c r="G168" s="53">
        <f t="shared" si="19"/>
        <v>815.76</v>
      </c>
      <c r="H168" s="53">
        <f t="shared" si="12"/>
        <v>815.76</v>
      </c>
      <c r="I168" s="53"/>
      <c r="J168" s="53">
        <v>28.37</v>
      </c>
      <c r="K168" s="53">
        <f t="shared" si="16"/>
        <v>35.17</v>
      </c>
      <c r="L168" s="54">
        <f>G168*K168</f>
        <v>28690.279200000001</v>
      </c>
    </row>
    <row r="169" spans="1:52" s="7" customFormat="1" ht="25.5">
      <c r="A169" s="145" t="s">
        <v>709</v>
      </c>
      <c r="B169" s="145">
        <v>87545</v>
      </c>
      <c r="C169" s="18" t="s">
        <v>813</v>
      </c>
      <c r="D169" s="140" t="s">
        <v>135</v>
      </c>
      <c r="E169" s="141">
        <v>673</v>
      </c>
      <c r="F169" s="141">
        <v>0</v>
      </c>
      <c r="G169" s="141">
        <v>221.48</v>
      </c>
      <c r="H169" s="141">
        <f t="shared" si="12"/>
        <v>221.48</v>
      </c>
      <c r="I169" s="141"/>
      <c r="J169" s="141">
        <v>21.12</v>
      </c>
      <c r="K169" s="53">
        <f t="shared" si="16"/>
        <v>26.18</v>
      </c>
      <c r="L169" s="141">
        <f>G169*K169</f>
        <v>5798.3463999999994</v>
      </c>
      <c r="Q169" s="142"/>
    </row>
    <row r="170" spans="1:52" s="7" customFormat="1" ht="25.5">
      <c r="A170" s="145" t="s">
        <v>710</v>
      </c>
      <c r="B170" s="145">
        <v>87530</v>
      </c>
      <c r="C170" s="18" t="s">
        <v>814</v>
      </c>
      <c r="D170" s="140" t="s">
        <v>135</v>
      </c>
      <c r="E170" s="141">
        <v>508.38</v>
      </c>
      <c r="F170" s="141">
        <v>0</v>
      </c>
      <c r="G170" s="141">
        <v>351.08</v>
      </c>
      <c r="H170" s="141">
        <f t="shared" si="12"/>
        <v>351.08</v>
      </c>
      <c r="I170" s="141"/>
      <c r="J170" s="141">
        <v>31.43</v>
      </c>
      <c r="K170" s="53">
        <f t="shared" si="16"/>
        <v>38.97</v>
      </c>
      <c r="L170" s="141">
        <f>G170*K170</f>
        <v>13681.587599999999</v>
      </c>
      <c r="Q170" s="142"/>
    </row>
    <row r="171" spans="1:52" s="8" customFormat="1">
      <c r="A171" s="57" t="s">
        <v>19</v>
      </c>
      <c r="B171" s="57"/>
      <c r="C171" s="55" t="s">
        <v>415</v>
      </c>
      <c r="D171" s="55"/>
      <c r="E171" s="20"/>
      <c r="F171" s="20"/>
      <c r="G171" s="53"/>
      <c r="H171" s="53"/>
      <c r="I171" s="53"/>
      <c r="J171" s="53"/>
      <c r="K171" s="53">
        <f t="shared" si="16"/>
        <v>0</v>
      </c>
      <c r="L171" s="54"/>
    </row>
    <row r="172" spans="1:52" s="8" customFormat="1" ht="38.25">
      <c r="A172" s="51" t="s">
        <v>235</v>
      </c>
      <c r="B172" s="51">
        <v>87266</v>
      </c>
      <c r="C172" s="18" t="s">
        <v>492</v>
      </c>
      <c r="D172" s="59" t="s">
        <v>135</v>
      </c>
      <c r="E172" s="53">
        <v>673</v>
      </c>
      <c r="F172" s="53">
        <v>0</v>
      </c>
      <c r="G172" s="53">
        <f t="shared" si="19"/>
        <v>673</v>
      </c>
      <c r="H172" s="53">
        <f t="shared" si="12"/>
        <v>673</v>
      </c>
      <c r="I172" s="53"/>
      <c r="J172" s="53">
        <v>60.53</v>
      </c>
      <c r="K172" s="53">
        <f t="shared" si="16"/>
        <v>75.05</v>
      </c>
      <c r="L172" s="54">
        <f>G172*K172</f>
        <v>50508.65</v>
      </c>
    </row>
    <row r="173" spans="1:52" s="8" customFormat="1" ht="15" customHeight="1">
      <c r="A173" s="179" t="s">
        <v>518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53">
        <f t="shared" si="16"/>
        <v>0</v>
      </c>
      <c r="L173" s="56">
        <f>SUM(L167:L172)</f>
        <v>100608.8132</v>
      </c>
    </row>
    <row r="174" spans="1:52" s="9" customFormat="1">
      <c r="A174" s="29" t="s">
        <v>29</v>
      </c>
      <c r="B174" s="29"/>
      <c r="C174" s="1" t="s">
        <v>112</v>
      </c>
      <c r="D174" s="4"/>
      <c r="E174" s="48"/>
      <c r="F174" s="48"/>
      <c r="G174" s="48"/>
      <c r="H174" s="67">
        <f t="shared" si="12"/>
        <v>0</v>
      </c>
      <c r="I174" s="67"/>
      <c r="J174" s="67"/>
      <c r="K174" s="67"/>
      <c r="L174" s="48"/>
    </row>
    <row r="175" spans="1:52" s="15" customFormat="1">
      <c r="A175" s="57" t="s">
        <v>20</v>
      </c>
      <c r="B175" s="57"/>
      <c r="C175" s="55" t="s">
        <v>416</v>
      </c>
      <c r="D175" s="55"/>
      <c r="E175" s="20"/>
      <c r="F175" s="20"/>
      <c r="G175" s="20"/>
      <c r="H175" s="53"/>
      <c r="I175" s="53"/>
      <c r="J175" s="53"/>
      <c r="K175" s="53">
        <f t="shared" si="16"/>
        <v>0</v>
      </c>
      <c r="L175" s="20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s="8" customFormat="1">
      <c r="A176" s="51" t="s">
        <v>238</v>
      </c>
      <c r="B176" s="51">
        <v>95241</v>
      </c>
      <c r="C176" s="23" t="s">
        <v>531</v>
      </c>
      <c r="D176" s="59" t="s">
        <v>135</v>
      </c>
      <c r="E176" s="53">
        <v>694.26</v>
      </c>
      <c r="F176" s="53">
        <v>294</v>
      </c>
      <c r="G176" s="53">
        <f t="shared" ref="G176:G181" si="20">E176-F176</f>
        <v>400.26</v>
      </c>
      <c r="H176" s="53">
        <f t="shared" si="12"/>
        <v>106.25999999999999</v>
      </c>
      <c r="I176" s="53"/>
      <c r="J176" s="53">
        <v>24.54</v>
      </c>
      <c r="K176" s="53">
        <f t="shared" si="16"/>
        <v>30.42</v>
      </c>
      <c r="L176" s="54">
        <f>G176*K176</f>
        <v>12175.9092</v>
      </c>
    </row>
    <row r="177" spans="1:52" s="8" customFormat="1">
      <c r="A177" s="51" t="s">
        <v>239</v>
      </c>
      <c r="B177" s="51">
        <v>87622</v>
      </c>
      <c r="C177" s="23" t="s">
        <v>588</v>
      </c>
      <c r="D177" s="59" t="s">
        <v>135</v>
      </c>
      <c r="E177" s="53">
        <v>694.26</v>
      </c>
      <c r="F177" s="53">
        <v>294</v>
      </c>
      <c r="G177" s="53">
        <f t="shared" si="20"/>
        <v>400.26</v>
      </c>
      <c r="H177" s="53">
        <f t="shared" si="12"/>
        <v>106.25999999999999</v>
      </c>
      <c r="I177" s="53"/>
      <c r="J177" s="53">
        <v>26.5</v>
      </c>
      <c r="K177" s="53">
        <f t="shared" si="16"/>
        <v>32.85</v>
      </c>
      <c r="L177" s="54">
        <f>G177*K177</f>
        <v>13148.541000000001</v>
      </c>
    </row>
    <row r="178" spans="1:52" s="15" customFormat="1">
      <c r="A178" s="57" t="s">
        <v>107</v>
      </c>
      <c r="B178" s="57"/>
      <c r="C178" s="55" t="s">
        <v>415</v>
      </c>
      <c r="D178" s="55"/>
      <c r="E178" s="20"/>
      <c r="F178" s="20"/>
      <c r="G178" s="53"/>
      <c r="H178" s="53"/>
      <c r="I178" s="53"/>
      <c r="J178" s="53"/>
      <c r="K178" s="53">
        <f t="shared" si="16"/>
        <v>0</v>
      </c>
      <c r="L178" s="54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s="8" customFormat="1" ht="38.25">
      <c r="A179" s="51" t="s">
        <v>243</v>
      </c>
      <c r="B179" s="51">
        <v>87250</v>
      </c>
      <c r="C179" s="18" t="s">
        <v>493</v>
      </c>
      <c r="D179" s="59" t="s">
        <v>135</v>
      </c>
      <c r="E179" s="53">
        <v>666.07</v>
      </c>
      <c r="F179" s="53">
        <v>0</v>
      </c>
      <c r="G179" s="53">
        <f t="shared" si="20"/>
        <v>666.07</v>
      </c>
      <c r="H179" s="53">
        <f t="shared" si="12"/>
        <v>666.07</v>
      </c>
      <c r="I179" s="53"/>
      <c r="J179" s="53">
        <v>56.02</v>
      </c>
      <c r="K179" s="53">
        <f t="shared" si="16"/>
        <v>69.45</v>
      </c>
      <c r="L179" s="54">
        <f>G179*K179</f>
        <v>46258.561500000003</v>
      </c>
    </row>
    <row r="180" spans="1:52" s="15" customFormat="1">
      <c r="A180" s="57" t="s">
        <v>21</v>
      </c>
      <c r="B180" s="57"/>
      <c r="C180" s="55" t="s">
        <v>417</v>
      </c>
      <c r="D180" s="55"/>
      <c r="E180" s="20"/>
      <c r="F180" s="20"/>
      <c r="G180" s="53"/>
      <c r="H180" s="53"/>
      <c r="I180" s="53"/>
      <c r="J180" s="53"/>
      <c r="K180" s="53">
        <f t="shared" si="16"/>
        <v>0</v>
      </c>
      <c r="L180" s="54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s="8" customFormat="1">
      <c r="A181" s="51" t="s">
        <v>244</v>
      </c>
      <c r="B181" s="51">
        <v>101747</v>
      </c>
      <c r="C181" s="23" t="s">
        <v>418</v>
      </c>
      <c r="D181" s="52" t="s">
        <v>135</v>
      </c>
      <c r="E181" s="53">
        <v>149.38999999999999</v>
      </c>
      <c r="F181" s="53">
        <v>0</v>
      </c>
      <c r="G181" s="53">
        <f t="shared" si="20"/>
        <v>149.38999999999999</v>
      </c>
      <c r="H181" s="53">
        <f t="shared" si="12"/>
        <v>149.38999999999999</v>
      </c>
      <c r="I181" s="53"/>
      <c r="J181" s="53">
        <v>57.44</v>
      </c>
      <c r="K181" s="53">
        <f t="shared" si="16"/>
        <v>71.209999999999994</v>
      </c>
      <c r="L181" s="54">
        <f>G181*K181</f>
        <v>10638.061899999999</v>
      </c>
    </row>
    <row r="182" spans="1:52" s="15" customFormat="1" ht="15" customHeight="1">
      <c r="A182" s="175" t="s">
        <v>519</v>
      </c>
      <c r="B182" s="203"/>
      <c r="C182" s="203"/>
      <c r="D182" s="203"/>
      <c r="E182" s="203"/>
      <c r="F182" s="203"/>
      <c r="G182" s="203"/>
      <c r="H182" s="203"/>
      <c r="I182" s="203"/>
      <c r="J182" s="203"/>
      <c r="K182" s="53">
        <f t="shared" si="16"/>
        <v>0</v>
      </c>
      <c r="L182" s="56">
        <f>SUM(L176:L181)</f>
        <v>82221.073600000003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s="9" customFormat="1">
      <c r="A183" s="29" t="s">
        <v>30</v>
      </c>
      <c r="B183" s="29"/>
      <c r="C183" s="1" t="s">
        <v>114</v>
      </c>
      <c r="D183" s="4"/>
      <c r="E183" s="48"/>
      <c r="F183" s="48"/>
      <c r="G183" s="48"/>
      <c r="H183" s="67"/>
      <c r="I183" s="67"/>
      <c r="J183" s="67"/>
      <c r="K183" s="67"/>
      <c r="L183" s="48"/>
    </row>
    <row r="184" spans="1:52" s="8" customFormat="1">
      <c r="A184" s="57" t="s">
        <v>22</v>
      </c>
      <c r="B184" s="57"/>
      <c r="C184" s="55" t="s">
        <v>419</v>
      </c>
      <c r="D184" s="55"/>
      <c r="E184" s="20"/>
      <c r="F184" s="20"/>
      <c r="G184" s="20"/>
      <c r="H184" s="53"/>
      <c r="I184" s="53"/>
      <c r="J184" s="53"/>
      <c r="K184" s="53">
        <f t="shared" si="16"/>
        <v>0</v>
      </c>
      <c r="L184" s="20"/>
    </row>
    <row r="185" spans="1:52" s="8" customFormat="1" ht="25.5">
      <c r="A185" s="51" t="s">
        <v>247</v>
      </c>
      <c r="B185" s="51">
        <v>98689</v>
      </c>
      <c r="C185" s="18" t="s">
        <v>494</v>
      </c>
      <c r="D185" s="52" t="s">
        <v>317</v>
      </c>
      <c r="E185" s="53">
        <v>24.7</v>
      </c>
      <c r="F185" s="53">
        <v>0</v>
      </c>
      <c r="G185" s="53">
        <f>E185-F185</f>
        <v>24.7</v>
      </c>
      <c r="H185" s="53">
        <f t="shared" si="12"/>
        <v>24.7</v>
      </c>
      <c r="I185" s="53"/>
      <c r="J185" s="53">
        <v>89.59</v>
      </c>
      <c r="K185" s="53">
        <f t="shared" si="16"/>
        <v>111.07</v>
      </c>
      <c r="L185" s="54">
        <f>G185*K185</f>
        <v>2743.4289999999996</v>
      </c>
    </row>
    <row r="186" spans="1:52" s="8" customFormat="1">
      <c r="A186" s="57" t="s">
        <v>53</v>
      </c>
      <c r="B186" s="57"/>
      <c r="C186" s="55" t="s">
        <v>420</v>
      </c>
      <c r="D186" s="55"/>
      <c r="E186" s="20"/>
      <c r="F186" s="20"/>
      <c r="G186" s="53"/>
      <c r="H186" s="53">
        <f t="shared" si="12"/>
        <v>0</v>
      </c>
      <c r="I186" s="53"/>
      <c r="J186" s="53"/>
      <c r="K186" s="53">
        <f t="shared" si="16"/>
        <v>0</v>
      </c>
      <c r="L186" s="54"/>
    </row>
    <row r="187" spans="1:52" s="8" customFormat="1" ht="25.5">
      <c r="A187" s="51" t="s">
        <v>250</v>
      </c>
      <c r="B187" s="51">
        <v>88649</v>
      </c>
      <c r="C187" s="18" t="s">
        <v>495</v>
      </c>
      <c r="D187" s="52" t="s">
        <v>317</v>
      </c>
      <c r="E187" s="53" t="s">
        <v>115</v>
      </c>
      <c r="F187" s="53">
        <v>0</v>
      </c>
      <c r="G187" s="53">
        <f t="shared" ref="G187" si="21">E187-F187</f>
        <v>56</v>
      </c>
      <c r="H187" s="53">
        <f t="shared" si="12"/>
        <v>56</v>
      </c>
      <c r="I187" s="53"/>
      <c r="J187" s="53">
        <v>8.02</v>
      </c>
      <c r="K187" s="53">
        <f t="shared" si="16"/>
        <v>9.94</v>
      </c>
      <c r="L187" s="54">
        <f>G187*K187</f>
        <v>556.64</v>
      </c>
      <c r="N187" s="157">
        <v>1.2398</v>
      </c>
    </row>
    <row r="188" spans="1:52" s="8" customFormat="1" ht="12.75" customHeight="1">
      <c r="A188" s="179" t="s">
        <v>520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53">
        <f t="shared" si="16"/>
        <v>0</v>
      </c>
      <c r="L188" s="56">
        <f>SUM(L185:L187)</f>
        <v>3300.0689999999995</v>
      </c>
    </row>
    <row r="189" spans="1:52" s="8" customFormat="1">
      <c r="A189" s="29" t="s">
        <v>31</v>
      </c>
      <c r="B189" s="29"/>
      <c r="C189" s="1" t="s">
        <v>116</v>
      </c>
      <c r="D189" s="4"/>
      <c r="E189" s="48"/>
      <c r="F189" s="48"/>
      <c r="G189" s="48"/>
      <c r="H189" s="67">
        <f t="shared" ref="H189:H251" si="22">+G189-F189</f>
        <v>0</v>
      </c>
      <c r="I189" s="67"/>
      <c r="J189" s="67"/>
      <c r="K189" s="67"/>
      <c r="L189" s="48"/>
    </row>
    <row r="190" spans="1:52" s="8" customFormat="1" ht="25.5">
      <c r="A190" s="51" t="s">
        <v>251</v>
      </c>
      <c r="B190" s="51">
        <v>88489</v>
      </c>
      <c r="C190" s="23" t="s">
        <v>421</v>
      </c>
      <c r="D190" s="59" t="s">
        <v>135</v>
      </c>
      <c r="E190" s="53">
        <v>815.76</v>
      </c>
      <c r="F190" s="53">
        <v>0</v>
      </c>
      <c r="G190" s="53">
        <f>E190-F190</f>
        <v>815.76</v>
      </c>
      <c r="H190" s="53">
        <f t="shared" si="22"/>
        <v>815.76</v>
      </c>
      <c r="I190" s="53"/>
      <c r="J190" s="53">
        <v>11.69</v>
      </c>
      <c r="K190" s="53">
        <f t="shared" si="16"/>
        <v>14.49</v>
      </c>
      <c r="L190" s="54">
        <f>G190*K190</f>
        <v>11820.3624</v>
      </c>
    </row>
    <row r="191" spans="1:52" s="8" customFormat="1" ht="25.5">
      <c r="A191" s="51" t="s">
        <v>252</v>
      </c>
      <c r="B191" s="51">
        <v>88488</v>
      </c>
      <c r="C191" s="18" t="s">
        <v>496</v>
      </c>
      <c r="D191" s="52" t="s">
        <v>135</v>
      </c>
      <c r="E191" s="53">
        <v>508.38</v>
      </c>
      <c r="F191" s="53">
        <v>0</v>
      </c>
      <c r="G191" s="53">
        <f t="shared" ref="G191:G195" si="23">E191-F191</f>
        <v>508.38</v>
      </c>
      <c r="H191" s="53">
        <f t="shared" si="22"/>
        <v>508.38</v>
      </c>
      <c r="I191" s="53"/>
      <c r="J191" s="53">
        <v>13.2</v>
      </c>
      <c r="K191" s="53">
        <f t="shared" si="16"/>
        <v>16.37</v>
      </c>
      <c r="L191" s="54">
        <f>G191*K191</f>
        <v>8322.1805999999997</v>
      </c>
    </row>
    <row r="192" spans="1:52" s="8" customFormat="1">
      <c r="A192" s="57" t="s">
        <v>24</v>
      </c>
      <c r="B192" s="57"/>
      <c r="C192" s="55" t="s">
        <v>422</v>
      </c>
      <c r="D192" s="55"/>
      <c r="E192" s="20"/>
      <c r="F192" s="20"/>
      <c r="G192" s="53"/>
      <c r="H192" s="53"/>
      <c r="I192" s="53"/>
      <c r="J192" s="53"/>
      <c r="K192" s="53">
        <f t="shared" si="16"/>
        <v>0</v>
      </c>
      <c r="L192" s="54"/>
    </row>
    <row r="193" spans="1:21" s="8" customFormat="1" ht="25.5">
      <c r="A193" s="51" t="s">
        <v>256</v>
      </c>
      <c r="B193" s="51"/>
      <c r="C193" s="18" t="s">
        <v>497</v>
      </c>
      <c r="D193" s="52" t="s">
        <v>135</v>
      </c>
      <c r="E193" s="53">
        <v>80</v>
      </c>
      <c r="F193" s="53">
        <v>0</v>
      </c>
      <c r="G193" s="53">
        <f t="shared" si="23"/>
        <v>80</v>
      </c>
      <c r="H193" s="53">
        <f t="shared" si="22"/>
        <v>80</v>
      </c>
      <c r="I193" s="53"/>
      <c r="J193" s="53">
        <v>16.399999999999999</v>
      </c>
      <c r="K193" s="53">
        <f t="shared" si="16"/>
        <v>20.329999999999998</v>
      </c>
      <c r="L193" s="54">
        <f>G193*K193</f>
        <v>1626.3999999999999</v>
      </c>
    </row>
    <row r="194" spans="1:21" s="8" customFormat="1" ht="25.5">
      <c r="A194" s="51" t="s">
        <v>711</v>
      </c>
      <c r="B194" s="51"/>
      <c r="C194" s="18" t="s">
        <v>498</v>
      </c>
      <c r="D194" s="52" t="s">
        <v>135</v>
      </c>
      <c r="E194" s="53">
        <v>268</v>
      </c>
      <c r="F194" s="53">
        <v>0</v>
      </c>
      <c r="G194" s="53">
        <f t="shared" si="23"/>
        <v>268</v>
      </c>
      <c r="H194" s="53">
        <f t="shared" si="22"/>
        <v>268</v>
      </c>
      <c r="I194" s="53"/>
      <c r="J194" s="53">
        <v>16.399999999999999</v>
      </c>
      <c r="K194" s="53">
        <f t="shared" si="16"/>
        <v>20.329999999999998</v>
      </c>
      <c r="L194" s="54">
        <f>G194*K194</f>
        <v>5448.44</v>
      </c>
    </row>
    <row r="195" spans="1:21" s="8" customFormat="1" ht="25.5">
      <c r="A195" s="51" t="s">
        <v>712</v>
      </c>
      <c r="B195" s="51">
        <v>102220</v>
      </c>
      <c r="C195" s="18" t="s">
        <v>499</v>
      </c>
      <c r="D195" s="52" t="s">
        <v>135</v>
      </c>
      <c r="E195" s="53">
        <v>121.2</v>
      </c>
      <c r="F195" s="53">
        <v>0</v>
      </c>
      <c r="G195" s="53">
        <f t="shared" si="23"/>
        <v>121.2</v>
      </c>
      <c r="H195" s="53">
        <f t="shared" si="22"/>
        <v>121.2</v>
      </c>
      <c r="I195" s="53"/>
      <c r="J195" s="53">
        <v>12.74</v>
      </c>
      <c r="K195" s="53">
        <f t="shared" si="16"/>
        <v>15.8</v>
      </c>
      <c r="L195" s="54">
        <f>G195*K195</f>
        <v>1914.96</v>
      </c>
    </row>
    <row r="196" spans="1:21" s="8" customFormat="1" ht="15" customHeight="1">
      <c r="A196" s="175" t="s">
        <v>521</v>
      </c>
      <c r="B196" s="203"/>
      <c r="C196" s="203"/>
      <c r="D196" s="203"/>
      <c r="E196" s="203"/>
      <c r="F196" s="203"/>
      <c r="G196" s="203"/>
      <c r="H196" s="203"/>
      <c r="I196" s="203"/>
      <c r="J196" s="203"/>
      <c r="K196" s="53">
        <f t="shared" si="16"/>
        <v>0</v>
      </c>
      <c r="L196" s="56">
        <f>SUM(L190:L195)</f>
        <v>29132.342999999997</v>
      </c>
    </row>
    <row r="197" spans="1:21" s="9" customFormat="1" ht="17.25" customHeight="1">
      <c r="A197" s="29" t="s">
        <v>32</v>
      </c>
      <c r="B197" s="29"/>
      <c r="C197" s="1" t="s">
        <v>117</v>
      </c>
      <c r="D197" s="1"/>
      <c r="E197" s="48"/>
      <c r="F197" s="48"/>
      <c r="G197" s="48"/>
      <c r="H197" s="67"/>
      <c r="I197" s="67"/>
      <c r="J197" s="67"/>
      <c r="K197" s="67"/>
      <c r="L197" s="48"/>
    </row>
    <row r="198" spans="1:21" s="8" customFormat="1">
      <c r="A198" s="57" t="s">
        <v>33</v>
      </c>
      <c r="B198" s="57"/>
      <c r="C198" s="55" t="s">
        <v>314</v>
      </c>
      <c r="D198" s="55"/>
      <c r="E198" s="20"/>
      <c r="F198" s="20"/>
      <c r="G198" s="20"/>
      <c r="H198" s="53"/>
      <c r="I198" s="53"/>
      <c r="J198" s="53"/>
      <c r="K198" s="53">
        <f t="shared" si="16"/>
        <v>0</v>
      </c>
      <c r="L198" s="20"/>
    </row>
    <row r="199" spans="1:21" s="8" customFormat="1" ht="38.25">
      <c r="A199" s="51" t="s">
        <v>257</v>
      </c>
      <c r="B199" s="51"/>
      <c r="C199" s="18" t="s">
        <v>500</v>
      </c>
      <c r="D199" s="59" t="s">
        <v>317</v>
      </c>
      <c r="E199" s="53" t="s">
        <v>118</v>
      </c>
      <c r="F199" s="53">
        <v>0</v>
      </c>
      <c r="G199" s="53">
        <f>E199-F199</f>
        <v>10.8</v>
      </c>
      <c r="H199" s="53">
        <f t="shared" si="22"/>
        <v>10.8</v>
      </c>
      <c r="I199" s="53"/>
      <c r="J199" s="53">
        <v>205.12</v>
      </c>
      <c r="K199" s="53">
        <f t="shared" si="16"/>
        <v>254.31</v>
      </c>
      <c r="L199" s="54">
        <f>K199*G199</f>
        <v>2746.5480000000002</v>
      </c>
      <c r="S199" s="8">
        <v>4</v>
      </c>
      <c r="T199" s="8">
        <v>3</v>
      </c>
      <c r="U199" s="8">
        <f>S199+T199</f>
        <v>7</v>
      </c>
    </row>
    <row r="200" spans="1:21" s="8" customFormat="1">
      <c r="A200" s="57" t="s">
        <v>113</v>
      </c>
      <c r="B200" s="57"/>
      <c r="C200" s="55" t="s">
        <v>423</v>
      </c>
      <c r="D200" s="55"/>
      <c r="E200" s="20"/>
      <c r="F200" s="20"/>
      <c r="G200" s="53"/>
      <c r="H200" s="53"/>
      <c r="I200" s="53"/>
      <c r="J200" s="53"/>
      <c r="K200" s="53">
        <f t="shared" si="16"/>
        <v>0</v>
      </c>
      <c r="L200" s="54"/>
    </row>
    <row r="201" spans="1:21" s="8" customFormat="1" ht="38.25">
      <c r="A201" s="51" t="s">
        <v>713</v>
      </c>
      <c r="B201" s="51"/>
      <c r="C201" s="18" t="s">
        <v>501</v>
      </c>
      <c r="D201" s="59" t="s">
        <v>305</v>
      </c>
      <c r="E201" s="53" t="s">
        <v>64</v>
      </c>
      <c r="F201" s="53">
        <v>0</v>
      </c>
      <c r="G201" s="53">
        <f t="shared" ref="G201:G222" si="24">E201-F201</f>
        <v>2</v>
      </c>
      <c r="H201" s="53">
        <f t="shared" si="22"/>
        <v>2</v>
      </c>
      <c r="I201" s="53"/>
      <c r="J201" s="53">
        <v>1559.93</v>
      </c>
      <c r="K201" s="53">
        <f t="shared" si="16"/>
        <v>1934</v>
      </c>
      <c r="L201" s="54">
        <f t="shared" ref="L201:L209" si="25">K201*G201</f>
        <v>3868</v>
      </c>
    </row>
    <row r="202" spans="1:21" s="8" customFormat="1" ht="25.5">
      <c r="A202" s="51" t="s">
        <v>714</v>
      </c>
      <c r="B202" s="51"/>
      <c r="C202" s="18" t="s">
        <v>502</v>
      </c>
      <c r="D202" s="52" t="s">
        <v>305</v>
      </c>
      <c r="E202" s="53" t="s">
        <v>57</v>
      </c>
      <c r="F202" s="53">
        <v>0</v>
      </c>
      <c r="G202" s="53">
        <f t="shared" si="24"/>
        <v>1</v>
      </c>
      <c r="H202" s="53">
        <f t="shared" si="22"/>
        <v>1</v>
      </c>
      <c r="I202" s="53"/>
      <c r="J202" s="53">
        <v>1395.47</v>
      </c>
      <c r="K202" s="53">
        <f t="shared" si="16"/>
        <v>1730.1</v>
      </c>
      <c r="L202" s="54">
        <f t="shared" si="25"/>
        <v>1730.1</v>
      </c>
    </row>
    <row r="203" spans="1:21" s="8" customFormat="1" ht="38.25">
      <c r="A203" s="51" t="s">
        <v>715</v>
      </c>
      <c r="B203" s="51"/>
      <c r="C203" s="18" t="s">
        <v>503</v>
      </c>
      <c r="D203" s="59" t="s">
        <v>305</v>
      </c>
      <c r="E203" s="53" t="s">
        <v>57</v>
      </c>
      <c r="F203" s="53">
        <v>0</v>
      </c>
      <c r="G203" s="53">
        <f t="shared" si="24"/>
        <v>1</v>
      </c>
      <c r="H203" s="53">
        <f t="shared" si="22"/>
        <v>1</v>
      </c>
      <c r="I203" s="53"/>
      <c r="J203" s="53">
        <v>1506.75</v>
      </c>
      <c r="K203" s="53">
        <f t="shared" si="16"/>
        <v>1868.07</v>
      </c>
      <c r="L203" s="54">
        <f t="shared" si="25"/>
        <v>1868.07</v>
      </c>
    </row>
    <row r="204" spans="1:21" s="8" customFormat="1" ht="25.5">
      <c r="A204" s="51" t="s">
        <v>716</v>
      </c>
      <c r="B204" s="51"/>
      <c r="C204" s="18" t="s">
        <v>504</v>
      </c>
      <c r="D204" s="52" t="s">
        <v>305</v>
      </c>
      <c r="E204" s="53" t="s">
        <v>57</v>
      </c>
      <c r="F204" s="53">
        <v>0</v>
      </c>
      <c r="G204" s="53">
        <f t="shared" si="24"/>
        <v>1</v>
      </c>
      <c r="H204" s="53">
        <f t="shared" si="22"/>
        <v>1</v>
      </c>
      <c r="I204" s="53"/>
      <c r="J204" s="53">
        <v>1934.35</v>
      </c>
      <c r="K204" s="53">
        <f t="shared" si="16"/>
        <v>2398.21</v>
      </c>
      <c r="L204" s="54">
        <f t="shared" si="25"/>
        <v>2398.21</v>
      </c>
    </row>
    <row r="205" spans="1:21" s="8" customFormat="1" ht="25.5">
      <c r="A205" s="51" t="s">
        <v>717</v>
      </c>
      <c r="B205" s="51"/>
      <c r="C205" s="23" t="s">
        <v>424</v>
      </c>
      <c r="D205" s="59" t="s">
        <v>305</v>
      </c>
      <c r="E205" s="53" t="s">
        <v>64</v>
      </c>
      <c r="F205" s="53">
        <v>0</v>
      </c>
      <c r="G205" s="53">
        <f t="shared" si="24"/>
        <v>2</v>
      </c>
      <c r="H205" s="53">
        <f t="shared" si="22"/>
        <v>2</v>
      </c>
      <c r="I205" s="53"/>
      <c r="J205" s="53">
        <v>3295.81</v>
      </c>
      <c r="K205" s="53">
        <f t="shared" si="16"/>
        <v>4086.15</v>
      </c>
      <c r="L205" s="54">
        <f t="shared" si="25"/>
        <v>8172.3</v>
      </c>
    </row>
    <row r="206" spans="1:21" s="8" customFormat="1">
      <c r="A206" s="57" t="s">
        <v>34</v>
      </c>
      <c r="B206" s="57"/>
      <c r="C206" s="55" t="s">
        <v>403</v>
      </c>
      <c r="D206" s="55"/>
      <c r="E206" s="20"/>
      <c r="F206" s="20"/>
      <c r="G206" s="53">
        <f t="shared" si="24"/>
        <v>0</v>
      </c>
      <c r="H206" s="53">
        <f t="shared" si="22"/>
        <v>0</v>
      </c>
      <c r="I206" s="53"/>
      <c r="J206" s="53"/>
      <c r="K206" s="53">
        <f t="shared" ref="K206:K251" si="26">ROUND(J206*$P$6,2)</f>
        <v>0</v>
      </c>
      <c r="L206" s="54">
        <f t="shared" si="25"/>
        <v>0</v>
      </c>
    </row>
    <row r="207" spans="1:21" s="8" customFormat="1" ht="25.5">
      <c r="A207" s="51" t="s">
        <v>259</v>
      </c>
      <c r="B207" s="51"/>
      <c r="C207" s="18" t="s">
        <v>505</v>
      </c>
      <c r="D207" s="52" t="s">
        <v>135</v>
      </c>
      <c r="E207" s="53">
        <v>21.28</v>
      </c>
      <c r="F207" s="53">
        <v>0</v>
      </c>
      <c r="G207" s="53">
        <f t="shared" si="24"/>
        <v>21.28</v>
      </c>
      <c r="H207" s="53">
        <f t="shared" si="22"/>
        <v>21.28</v>
      </c>
      <c r="I207" s="53"/>
      <c r="J207" s="53">
        <v>153.21</v>
      </c>
      <c r="K207" s="53">
        <f t="shared" si="26"/>
        <v>189.95</v>
      </c>
      <c r="L207" s="54">
        <f t="shared" si="25"/>
        <v>4042.136</v>
      </c>
    </row>
    <row r="208" spans="1:21" s="8" customFormat="1">
      <c r="A208" s="51" t="s">
        <v>718</v>
      </c>
      <c r="B208" s="51"/>
      <c r="C208" s="23" t="s">
        <v>425</v>
      </c>
      <c r="D208" s="52" t="s">
        <v>135</v>
      </c>
      <c r="E208" s="53" t="s">
        <v>119</v>
      </c>
      <c r="F208" s="53">
        <v>0</v>
      </c>
      <c r="G208" s="53">
        <f t="shared" si="24"/>
        <v>1.5</v>
      </c>
      <c r="H208" s="53">
        <f t="shared" si="22"/>
        <v>1.5</v>
      </c>
      <c r="I208" s="53"/>
      <c r="J208" s="53">
        <v>176.83</v>
      </c>
      <c r="K208" s="53">
        <f t="shared" si="26"/>
        <v>219.23</v>
      </c>
      <c r="L208" s="54">
        <f t="shared" si="25"/>
        <v>328.84499999999997</v>
      </c>
    </row>
    <row r="209" spans="1:12" s="8" customFormat="1" ht="25.5">
      <c r="A209" s="51" t="s">
        <v>719</v>
      </c>
      <c r="B209" s="51"/>
      <c r="C209" s="18" t="s">
        <v>506</v>
      </c>
      <c r="D209" s="52" t="s">
        <v>135</v>
      </c>
      <c r="E209" s="53" t="s">
        <v>120</v>
      </c>
      <c r="F209" s="53" t="s">
        <v>572</v>
      </c>
      <c r="G209" s="53">
        <f t="shared" si="24"/>
        <v>9.5399999999999991</v>
      </c>
      <c r="H209" s="53">
        <f t="shared" si="22"/>
        <v>9.5399999999999991</v>
      </c>
      <c r="I209" s="53"/>
      <c r="J209" s="53">
        <v>105.83</v>
      </c>
      <c r="K209" s="53">
        <f t="shared" si="26"/>
        <v>131.21</v>
      </c>
      <c r="L209" s="54">
        <f t="shared" si="25"/>
        <v>1251.7434000000001</v>
      </c>
    </row>
    <row r="210" spans="1:12" s="8" customFormat="1">
      <c r="A210" s="57" t="s">
        <v>720</v>
      </c>
      <c r="B210" s="57"/>
      <c r="C210" s="55" t="s">
        <v>426</v>
      </c>
      <c r="D210" s="55"/>
      <c r="E210" s="20"/>
      <c r="F210" s="20"/>
      <c r="G210" s="53"/>
      <c r="H210" s="53"/>
      <c r="I210" s="53"/>
      <c r="J210" s="53"/>
      <c r="K210" s="53">
        <f t="shared" si="26"/>
        <v>0</v>
      </c>
      <c r="L210" s="54"/>
    </row>
    <row r="211" spans="1:12" s="8" customFormat="1" ht="25.5">
      <c r="A211" s="51" t="s">
        <v>721</v>
      </c>
      <c r="B211" s="51">
        <v>101909</v>
      </c>
      <c r="C211" s="18" t="s">
        <v>507</v>
      </c>
      <c r="D211" s="52" t="s">
        <v>305</v>
      </c>
      <c r="E211" s="53">
        <v>7</v>
      </c>
      <c r="F211" s="53" t="s">
        <v>572</v>
      </c>
      <c r="G211" s="53">
        <f t="shared" si="24"/>
        <v>7</v>
      </c>
      <c r="H211" s="53">
        <f t="shared" si="22"/>
        <v>7</v>
      </c>
      <c r="I211" s="53"/>
      <c r="J211" s="53">
        <v>197.87</v>
      </c>
      <c r="K211" s="53">
        <f t="shared" si="26"/>
        <v>245.32</v>
      </c>
      <c r="L211" s="54">
        <f t="shared" ref="L211:L218" si="27">K211*G211</f>
        <v>1717.24</v>
      </c>
    </row>
    <row r="212" spans="1:12" s="8" customFormat="1">
      <c r="A212" s="57" t="s">
        <v>722</v>
      </c>
      <c r="B212" s="57"/>
      <c r="C212" s="55" t="s">
        <v>427</v>
      </c>
      <c r="D212" s="55"/>
      <c r="E212" s="20"/>
      <c r="F212" s="20"/>
      <c r="G212" s="53">
        <f t="shared" si="24"/>
        <v>0</v>
      </c>
      <c r="H212" s="53"/>
      <c r="I212" s="53"/>
      <c r="J212" s="53"/>
      <c r="K212" s="53">
        <f t="shared" si="26"/>
        <v>0</v>
      </c>
      <c r="L212" s="54">
        <f t="shared" si="27"/>
        <v>0</v>
      </c>
    </row>
    <row r="213" spans="1:12" s="8" customFormat="1">
      <c r="A213" s="51" t="s">
        <v>723</v>
      </c>
      <c r="B213" s="51">
        <v>92691</v>
      </c>
      <c r="C213" s="23" t="s">
        <v>428</v>
      </c>
      <c r="D213" s="52" t="s">
        <v>317</v>
      </c>
      <c r="E213" s="53" t="s">
        <v>75</v>
      </c>
      <c r="F213" s="53" t="s">
        <v>572</v>
      </c>
      <c r="G213" s="53">
        <f t="shared" si="24"/>
        <v>7</v>
      </c>
      <c r="H213" s="53">
        <f t="shared" si="22"/>
        <v>7</v>
      </c>
      <c r="I213" s="53"/>
      <c r="J213" s="53">
        <v>99.83</v>
      </c>
      <c r="K213" s="53">
        <f t="shared" si="26"/>
        <v>123.77</v>
      </c>
      <c r="L213" s="54">
        <f t="shared" si="27"/>
        <v>866.39</v>
      </c>
    </row>
    <row r="214" spans="1:12" s="8" customFormat="1">
      <c r="A214" s="51" t="s">
        <v>724</v>
      </c>
      <c r="B214" s="51"/>
      <c r="C214" s="23" t="s">
        <v>429</v>
      </c>
      <c r="D214" s="52" t="s">
        <v>305</v>
      </c>
      <c r="E214" s="53" t="s">
        <v>68</v>
      </c>
      <c r="F214" s="53" t="s">
        <v>572</v>
      </c>
      <c r="G214" s="53">
        <f t="shared" si="24"/>
        <v>5</v>
      </c>
      <c r="H214" s="53">
        <f t="shared" si="22"/>
        <v>5</v>
      </c>
      <c r="I214" s="53"/>
      <c r="J214" s="53">
        <v>17.670000000000002</v>
      </c>
      <c r="K214" s="53">
        <f t="shared" si="26"/>
        <v>21.91</v>
      </c>
      <c r="L214" s="54">
        <f t="shared" si="27"/>
        <v>109.55</v>
      </c>
    </row>
    <row r="215" spans="1:12" s="8" customFormat="1">
      <c r="A215" s="51" t="s">
        <v>725</v>
      </c>
      <c r="B215" s="51"/>
      <c r="C215" s="23" t="s">
        <v>430</v>
      </c>
      <c r="D215" s="52" t="s">
        <v>305</v>
      </c>
      <c r="E215" s="53" t="s">
        <v>57</v>
      </c>
      <c r="F215" s="53" t="s">
        <v>572</v>
      </c>
      <c r="G215" s="53">
        <f t="shared" si="24"/>
        <v>1</v>
      </c>
      <c r="H215" s="53">
        <f t="shared" si="22"/>
        <v>1</v>
      </c>
      <c r="I215" s="53"/>
      <c r="J215" s="53">
        <v>22.04</v>
      </c>
      <c r="K215" s="53">
        <f t="shared" si="26"/>
        <v>27.33</v>
      </c>
      <c r="L215" s="54">
        <f t="shared" si="27"/>
        <v>27.33</v>
      </c>
    </row>
    <row r="216" spans="1:12" s="8" customFormat="1">
      <c r="A216" s="51" t="s">
        <v>726</v>
      </c>
      <c r="B216" s="51">
        <v>92892</v>
      </c>
      <c r="C216" s="23" t="s">
        <v>431</v>
      </c>
      <c r="D216" s="52" t="s">
        <v>305</v>
      </c>
      <c r="E216" s="53" t="s">
        <v>64</v>
      </c>
      <c r="F216" s="53" t="s">
        <v>572</v>
      </c>
      <c r="G216" s="53">
        <f t="shared" si="24"/>
        <v>2</v>
      </c>
      <c r="H216" s="53">
        <f t="shared" si="22"/>
        <v>2</v>
      </c>
      <c r="I216" s="53"/>
      <c r="J216" s="53">
        <v>25.84</v>
      </c>
      <c r="K216" s="53">
        <f t="shared" si="26"/>
        <v>32.04</v>
      </c>
      <c r="L216" s="54">
        <f t="shared" si="27"/>
        <v>64.08</v>
      </c>
    </row>
    <row r="217" spans="1:12" s="8" customFormat="1">
      <c r="A217" s="51" t="s">
        <v>727</v>
      </c>
      <c r="B217" s="51"/>
      <c r="C217" s="23" t="s">
        <v>432</v>
      </c>
      <c r="D217" s="52" t="s">
        <v>305</v>
      </c>
      <c r="E217" s="53" t="s">
        <v>57</v>
      </c>
      <c r="F217" s="53" t="s">
        <v>572</v>
      </c>
      <c r="G217" s="53">
        <f t="shared" si="24"/>
        <v>1</v>
      </c>
      <c r="H217" s="53">
        <f t="shared" si="22"/>
        <v>1</v>
      </c>
      <c r="I217" s="53"/>
      <c r="J217" s="53">
        <v>49.74</v>
      </c>
      <c r="K217" s="53">
        <f t="shared" si="26"/>
        <v>61.67</v>
      </c>
      <c r="L217" s="54">
        <f t="shared" si="27"/>
        <v>61.67</v>
      </c>
    </row>
    <row r="218" spans="1:12" s="8" customFormat="1">
      <c r="A218" s="51" t="s">
        <v>728</v>
      </c>
      <c r="B218" s="51">
        <v>92953</v>
      </c>
      <c r="C218" s="23" t="s">
        <v>433</v>
      </c>
      <c r="D218" s="52" t="s">
        <v>305</v>
      </c>
      <c r="E218" s="53" t="s">
        <v>78</v>
      </c>
      <c r="F218" s="53" t="s">
        <v>572</v>
      </c>
      <c r="G218" s="53">
        <f t="shared" si="24"/>
        <v>3</v>
      </c>
      <c r="H218" s="53">
        <f t="shared" si="22"/>
        <v>3</v>
      </c>
      <c r="I218" s="53"/>
      <c r="J218" s="53">
        <v>20.93</v>
      </c>
      <c r="K218" s="53">
        <f t="shared" si="26"/>
        <v>25.95</v>
      </c>
      <c r="L218" s="54">
        <f t="shared" si="27"/>
        <v>77.849999999999994</v>
      </c>
    </row>
    <row r="219" spans="1:12" s="8" customFormat="1">
      <c r="A219" s="57" t="s">
        <v>729</v>
      </c>
      <c r="B219" s="57"/>
      <c r="C219" s="55" t="s">
        <v>434</v>
      </c>
      <c r="D219" s="55"/>
      <c r="E219" s="20"/>
      <c r="F219" s="20"/>
      <c r="G219" s="53"/>
      <c r="H219" s="53">
        <f t="shared" si="22"/>
        <v>0</v>
      </c>
      <c r="I219" s="53"/>
      <c r="J219" s="53"/>
      <c r="K219" s="53">
        <f t="shared" si="26"/>
        <v>0</v>
      </c>
      <c r="L219" s="54"/>
    </row>
    <row r="220" spans="1:12" s="8" customFormat="1">
      <c r="A220" s="51" t="s">
        <v>730</v>
      </c>
      <c r="B220" s="51">
        <v>102162</v>
      </c>
      <c r="C220" s="23" t="s">
        <v>435</v>
      </c>
      <c r="D220" s="52" t="s">
        <v>135</v>
      </c>
      <c r="E220" s="53">
        <v>50.58</v>
      </c>
      <c r="F220" s="53" t="s">
        <v>572</v>
      </c>
      <c r="G220" s="53">
        <f t="shared" si="24"/>
        <v>50.58</v>
      </c>
      <c r="H220" s="53">
        <f t="shared" si="22"/>
        <v>50.58</v>
      </c>
      <c r="I220" s="53"/>
      <c r="J220" s="53">
        <v>263.73</v>
      </c>
      <c r="K220" s="53">
        <f t="shared" si="26"/>
        <v>326.97000000000003</v>
      </c>
      <c r="L220" s="54">
        <f>K220*G220</f>
        <v>16538.142599999999</v>
      </c>
    </row>
    <row r="221" spans="1:12" s="8" customFormat="1">
      <c r="A221" s="51" t="s">
        <v>731</v>
      </c>
      <c r="B221" s="51">
        <v>102162</v>
      </c>
      <c r="C221" s="23" t="s">
        <v>436</v>
      </c>
      <c r="D221" s="52" t="s">
        <v>135</v>
      </c>
      <c r="E221" s="53" t="s">
        <v>123</v>
      </c>
      <c r="F221" s="53" t="s">
        <v>572</v>
      </c>
      <c r="G221" s="53">
        <f t="shared" si="24"/>
        <v>2.1</v>
      </c>
      <c r="H221" s="53">
        <f t="shared" si="22"/>
        <v>2.1</v>
      </c>
      <c r="I221" s="53"/>
      <c r="J221" s="53">
        <v>263.73</v>
      </c>
      <c r="K221" s="53">
        <f t="shared" si="26"/>
        <v>326.97000000000003</v>
      </c>
      <c r="L221" s="54">
        <f>K221*G221</f>
        <v>686.63700000000006</v>
      </c>
    </row>
    <row r="222" spans="1:12" s="8" customFormat="1">
      <c r="A222" s="51" t="s">
        <v>732</v>
      </c>
      <c r="B222" s="51"/>
      <c r="C222" s="23" t="s">
        <v>437</v>
      </c>
      <c r="D222" s="52" t="s">
        <v>135</v>
      </c>
      <c r="E222" s="53" t="s">
        <v>124</v>
      </c>
      <c r="F222" s="53">
        <v>0</v>
      </c>
      <c r="G222" s="53">
        <f t="shared" si="24"/>
        <v>11.4</v>
      </c>
      <c r="H222" s="53">
        <f t="shared" si="22"/>
        <v>11.4</v>
      </c>
      <c r="I222" s="53"/>
      <c r="J222" s="53">
        <v>425.43</v>
      </c>
      <c r="K222" s="53">
        <f t="shared" si="26"/>
        <v>527.45000000000005</v>
      </c>
      <c r="L222" s="54">
        <f>K222*G222</f>
        <v>6012.93</v>
      </c>
    </row>
    <row r="223" spans="1:12" s="8" customFormat="1" ht="15" customHeight="1">
      <c r="A223" s="175" t="s">
        <v>522</v>
      </c>
      <c r="B223" s="203"/>
      <c r="C223" s="203"/>
      <c r="D223" s="203"/>
      <c r="E223" s="203"/>
      <c r="F223" s="203"/>
      <c r="G223" s="203"/>
      <c r="H223" s="203"/>
      <c r="I223" s="203"/>
      <c r="J223" s="203"/>
      <c r="K223" s="53">
        <f t="shared" si="26"/>
        <v>0</v>
      </c>
      <c r="L223" s="56">
        <f>SUM(L199:L222)</f>
        <v>52567.772000000004</v>
      </c>
    </row>
    <row r="224" spans="1:12" s="9" customFormat="1">
      <c r="A224" s="29" t="s">
        <v>35</v>
      </c>
      <c r="B224" s="29"/>
      <c r="C224" s="1" t="s">
        <v>125</v>
      </c>
      <c r="D224" s="1"/>
      <c r="E224" s="48"/>
      <c r="F224" s="48"/>
      <c r="G224" s="48"/>
      <c r="H224" s="67"/>
      <c r="I224" s="67"/>
      <c r="J224" s="67"/>
      <c r="K224" s="67"/>
      <c r="L224" s="48"/>
    </row>
    <row r="225" spans="1:14" s="8" customFormat="1">
      <c r="A225" s="63" t="s">
        <v>36</v>
      </c>
      <c r="B225" s="63"/>
      <c r="C225" s="55" t="s">
        <v>438</v>
      </c>
      <c r="D225" s="55"/>
      <c r="E225" s="20"/>
      <c r="F225" s="20"/>
      <c r="G225" s="20"/>
      <c r="H225" s="53"/>
      <c r="I225" s="53"/>
      <c r="J225" s="53"/>
      <c r="K225" s="53">
        <f t="shared" si="26"/>
        <v>0</v>
      </c>
      <c r="L225" s="20"/>
      <c r="N225" s="86"/>
    </row>
    <row r="226" spans="1:14" s="8" customFormat="1">
      <c r="A226" s="51" t="s">
        <v>260</v>
      </c>
      <c r="B226" s="51">
        <v>91872</v>
      </c>
      <c r="C226" s="23" t="s">
        <v>439</v>
      </c>
      <c r="D226" s="52" t="s">
        <v>317</v>
      </c>
      <c r="E226" s="53" t="s">
        <v>126</v>
      </c>
      <c r="F226" s="53" t="s">
        <v>572</v>
      </c>
      <c r="G226" s="53">
        <f>E226-F226</f>
        <v>110</v>
      </c>
      <c r="H226" s="53">
        <f t="shared" si="22"/>
        <v>110</v>
      </c>
      <c r="I226" s="53"/>
      <c r="J226" s="53">
        <v>15.69</v>
      </c>
      <c r="K226" s="53">
        <f t="shared" si="26"/>
        <v>19.45</v>
      </c>
      <c r="L226" s="54">
        <f>G226*K226</f>
        <v>2139.5</v>
      </c>
    </row>
    <row r="227" spans="1:14" s="8" customFormat="1">
      <c r="A227" s="51" t="s">
        <v>733</v>
      </c>
      <c r="B227" s="51">
        <v>91893</v>
      </c>
      <c r="C227" s="23" t="s">
        <v>440</v>
      </c>
      <c r="D227" s="52" t="s">
        <v>305</v>
      </c>
      <c r="E227" s="53" t="s">
        <v>127</v>
      </c>
      <c r="F227" s="53" t="s">
        <v>572</v>
      </c>
      <c r="G227" s="53">
        <f t="shared" ref="G227:G237" si="28">E227-F227</f>
        <v>26</v>
      </c>
      <c r="H227" s="53">
        <f t="shared" si="22"/>
        <v>26</v>
      </c>
      <c r="I227" s="53"/>
      <c r="J227" s="53">
        <v>12.48</v>
      </c>
      <c r="K227" s="53">
        <f t="shared" si="26"/>
        <v>15.47</v>
      </c>
      <c r="L227" s="54">
        <f t="shared" ref="L227:L237" si="29">G227*K227</f>
        <v>402.22</v>
      </c>
    </row>
    <row r="228" spans="1:14" s="8" customFormat="1">
      <c r="A228" s="51" t="s">
        <v>734</v>
      </c>
      <c r="B228" s="51">
        <v>95734</v>
      </c>
      <c r="C228" s="23" t="s">
        <v>441</v>
      </c>
      <c r="D228" s="52" t="s">
        <v>305</v>
      </c>
      <c r="E228" s="53" t="s">
        <v>128</v>
      </c>
      <c r="F228" s="53" t="s">
        <v>572</v>
      </c>
      <c r="G228" s="53">
        <f t="shared" si="28"/>
        <v>45</v>
      </c>
      <c r="H228" s="53">
        <f t="shared" si="22"/>
        <v>45</v>
      </c>
      <c r="I228" s="53"/>
      <c r="J228" s="53">
        <v>6.51</v>
      </c>
      <c r="K228" s="53">
        <f t="shared" si="26"/>
        <v>8.07</v>
      </c>
      <c r="L228" s="54">
        <f t="shared" si="29"/>
        <v>363.15000000000003</v>
      </c>
    </row>
    <row r="229" spans="1:14" s="8" customFormat="1">
      <c r="A229" s="51" t="s">
        <v>735</v>
      </c>
      <c r="B229" s="51"/>
      <c r="C229" s="23" t="s">
        <v>442</v>
      </c>
      <c r="D229" s="52" t="s">
        <v>443</v>
      </c>
      <c r="E229" s="53" t="s">
        <v>128</v>
      </c>
      <c r="F229" s="53" t="s">
        <v>572</v>
      </c>
      <c r="G229" s="53">
        <f t="shared" si="28"/>
        <v>45</v>
      </c>
      <c r="H229" s="53">
        <f t="shared" si="22"/>
        <v>45</v>
      </c>
      <c r="I229" s="53"/>
      <c r="J229" s="53">
        <v>1.36</v>
      </c>
      <c r="K229" s="53">
        <f t="shared" si="26"/>
        <v>1.69</v>
      </c>
      <c r="L229" s="54">
        <f t="shared" si="29"/>
        <v>76.05</v>
      </c>
    </row>
    <row r="230" spans="1:14" s="8" customFormat="1">
      <c r="A230" s="51" t="s">
        <v>736</v>
      </c>
      <c r="B230" s="51">
        <v>98261</v>
      </c>
      <c r="C230" s="23" t="s">
        <v>444</v>
      </c>
      <c r="D230" s="52" t="s">
        <v>317</v>
      </c>
      <c r="E230" s="53" t="s">
        <v>129</v>
      </c>
      <c r="F230" s="53" t="s">
        <v>572</v>
      </c>
      <c r="G230" s="53">
        <f t="shared" si="28"/>
        <v>130</v>
      </c>
      <c r="H230" s="53">
        <f t="shared" si="22"/>
        <v>130</v>
      </c>
      <c r="I230" s="53"/>
      <c r="J230" s="53">
        <v>3.18</v>
      </c>
      <c r="K230" s="53">
        <f t="shared" si="26"/>
        <v>3.94</v>
      </c>
      <c r="L230" s="54">
        <f t="shared" si="29"/>
        <v>512.20000000000005</v>
      </c>
    </row>
    <row r="231" spans="1:14" s="8" customFormat="1">
      <c r="A231" s="51" t="s">
        <v>737</v>
      </c>
      <c r="B231" s="51"/>
      <c r="C231" s="23" t="s">
        <v>445</v>
      </c>
      <c r="D231" s="52" t="s">
        <v>317</v>
      </c>
      <c r="E231" s="53" t="s">
        <v>130</v>
      </c>
      <c r="F231" s="53" t="s">
        <v>572</v>
      </c>
      <c r="G231" s="53">
        <f t="shared" si="28"/>
        <v>205</v>
      </c>
      <c r="H231" s="53">
        <f t="shared" si="22"/>
        <v>205</v>
      </c>
      <c r="I231" s="53"/>
      <c r="J231" s="53">
        <v>4.57</v>
      </c>
      <c r="K231" s="53">
        <f t="shared" si="26"/>
        <v>5.67</v>
      </c>
      <c r="L231" s="54">
        <f t="shared" si="29"/>
        <v>1162.3499999999999</v>
      </c>
    </row>
    <row r="232" spans="1:14" s="8" customFormat="1">
      <c r="A232" s="51" t="s">
        <v>738</v>
      </c>
      <c r="B232" s="51"/>
      <c r="C232" s="23" t="s">
        <v>446</v>
      </c>
      <c r="D232" s="52" t="s">
        <v>305</v>
      </c>
      <c r="E232" s="53" t="s">
        <v>57</v>
      </c>
      <c r="F232" s="53" t="s">
        <v>572</v>
      </c>
      <c r="G232" s="53">
        <f t="shared" si="28"/>
        <v>1</v>
      </c>
      <c r="H232" s="53">
        <f t="shared" si="22"/>
        <v>1</v>
      </c>
      <c r="I232" s="53"/>
      <c r="J232" s="53">
        <v>6.59</v>
      </c>
      <c r="K232" s="53">
        <f t="shared" si="26"/>
        <v>8.17</v>
      </c>
      <c r="L232" s="54">
        <f t="shared" si="29"/>
        <v>8.17</v>
      </c>
    </row>
    <row r="233" spans="1:14" s="8" customFormat="1" ht="25.5">
      <c r="A233" s="51" t="s">
        <v>739</v>
      </c>
      <c r="B233" s="51">
        <v>100561</v>
      </c>
      <c r="C233" s="23" t="s">
        <v>822</v>
      </c>
      <c r="D233" s="52" t="s">
        <v>305</v>
      </c>
      <c r="E233" s="53" t="s">
        <v>57</v>
      </c>
      <c r="F233" s="53" t="s">
        <v>572</v>
      </c>
      <c r="G233" s="53">
        <f t="shared" si="28"/>
        <v>1</v>
      </c>
      <c r="H233" s="53">
        <f t="shared" si="22"/>
        <v>1</v>
      </c>
      <c r="I233" s="53"/>
      <c r="J233" s="158">
        <v>215.78</v>
      </c>
      <c r="K233" s="53">
        <f t="shared" si="26"/>
        <v>267.52</v>
      </c>
      <c r="L233" s="54">
        <f t="shared" si="29"/>
        <v>267.52</v>
      </c>
    </row>
    <row r="234" spans="1:14" s="8" customFormat="1">
      <c r="A234" s="51" t="s">
        <v>740</v>
      </c>
      <c r="B234" s="51"/>
      <c r="C234" s="23" t="s">
        <v>447</v>
      </c>
      <c r="D234" s="52" t="s">
        <v>305</v>
      </c>
      <c r="E234" s="53" t="s">
        <v>131</v>
      </c>
      <c r="F234" s="53" t="s">
        <v>572</v>
      </c>
      <c r="G234" s="53">
        <f t="shared" si="28"/>
        <v>19</v>
      </c>
      <c r="H234" s="53">
        <f t="shared" si="22"/>
        <v>19</v>
      </c>
      <c r="I234" s="53"/>
      <c r="J234" s="53">
        <v>57.53</v>
      </c>
      <c r="K234" s="53">
        <f t="shared" si="26"/>
        <v>71.33</v>
      </c>
      <c r="L234" s="54">
        <f t="shared" si="29"/>
        <v>1355.27</v>
      </c>
    </row>
    <row r="235" spans="1:14" s="17" customFormat="1">
      <c r="A235" s="162" t="s">
        <v>741</v>
      </c>
      <c r="B235" s="162"/>
      <c r="C235" s="30" t="s">
        <v>448</v>
      </c>
      <c r="D235" s="75" t="s">
        <v>305</v>
      </c>
      <c r="E235" s="72" t="s">
        <v>131</v>
      </c>
      <c r="F235" s="72" t="s">
        <v>572</v>
      </c>
      <c r="G235" s="72">
        <f t="shared" si="28"/>
        <v>19</v>
      </c>
      <c r="H235" s="72">
        <f t="shared" si="22"/>
        <v>19</v>
      </c>
      <c r="I235" s="72"/>
      <c r="J235" s="72">
        <v>22.5</v>
      </c>
      <c r="K235" s="72">
        <f t="shared" si="26"/>
        <v>27.9</v>
      </c>
      <c r="L235" s="73">
        <f t="shared" si="29"/>
        <v>530.1</v>
      </c>
      <c r="N235" s="163"/>
    </row>
    <row r="236" spans="1:14" s="17" customFormat="1">
      <c r="A236" s="162" t="s">
        <v>742</v>
      </c>
      <c r="B236" s="162"/>
      <c r="C236" s="30" t="s">
        <v>449</v>
      </c>
      <c r="D236" s="75" t="s">
        <v>305</v>
      </c>
      <c r="E236" s="72" t="s">
        <v>68</v>
      </c>
      <c r="F236" s="72" t="s">
        <v>572</v>
      </c>
      <c r="G236" s="72">
        <f t="shared" si="28"/>
        <v>5</v>
      </c>
      <c r="H236" s="72">
        <f t="shared" si="22"/>
        <v>5</v>
      </c>
      <c r="I236" s="72"/>
      <c r="J236" s="72">
        <v>22.76</v>
      </c>
      <c r="K236" s="72">
        <f t="shared" si="26"/>
        <v>28.22</v>
      </c>
      <c r="L236" s="73">
        <f t="shared" si="29"/>
        <v>141.1</v>
      </c>
    </row>
    <row r="237" spans="1:14" s="17" customFormat="1">
      <c r="A237" s="162" t="s">
        <v>743</v>
      </c>
      <c r="B237" s="162">
        <v>91943</v>
      </c>
      <c r="C237" s="30" t="s">
        <v>450</v>
      </c>
      <c r="D237" s="75" t="s">
        <v>305</v>
      </c>
      <c r="E237" s="72" t="s">
        <v>132</v>
      </c>
      <c r="F237" s="72" t="s">
        <v>572</v>
      </c>
      <c r="G237" s="72">
        <f t="shared" si="28"/>
        <v>22</v>
      </c>
      <c r="H237" s="72">
        <f t="shared" si="22"/>
        <v>22</v>
      </c>
      <c r="I237" s="72"/>
      <c r="J237" s="72">
        <v>16.47</v>
      </c>
      <c r="K237" s="72">
        <f t="shared" si="26"/>
        <v>20.420000000000002</v>
      </c>
      <c r="L237" s="73">
        <f t="shared" si="29"/>
        <v>449.24</v>
      </c>
    </row>
    <row r="238" spans="1:14" s="8" customFormat="1">
      <c r="A238" s="201" t="s">
        <v>523</v>
      </c>
      <c r="B238" s="202"/>
      <c r="C238" s="202"/>
      <c r="D238" s="202"/>
      <c r="E238" s="202"/>
      <c r="F238" s="202"/>
      <c r="G238" s="202"/>
      <c r="H238" s="202"/>
      <c r="I238" s="202"/>
      <c r="J238" s="202"/>
      <c r="K238" s="53">
        <f t="shared" si="26"/>
        <v>0</v>
      </c>
      <c r="L238" s="56">
        <f>SUM(L226:L237)</f>
        <v>7406.8700000000026</v>
      </c>
    </row>
    <row r="239" spans="1:14" s="9" customFormat="1">
      <c r="A239" s="29" t="s">
        <v>38</v>
      </c>
      <c r="B239" s="29"/>
      <c r="C239" s="1" t="s">
        <v>133</v>
      </c>
      <c r="D239" s="1"/>
      <c r="E239" s="48"/>
      <c r="F239" s="48"/>
      <c r="G239" s="48"/>
      <c r="H239" s="67"/>
      <c r="I239" s="67"/>
      <c r="J239" s="67"/>
      <c r="K239" s="67"/>
      <c r="L239" s="48"/>
    </row>
    <row r="240" spans="1:14" s="8" customFormat="1">
      <c r="A240" s="57" t="s">
        <v>744</v>
      </c>
      <c r="B240" s="57"/>
      <c r="C240" s="55" t="s">
        <v>451</v>
      </c>
      <c r="D240" s="64"/>
      <c r="E240" s="54"/>
      <c r="F240" s="54"/>
      <c r="G240" s="54"/>
      <c r="H240" s="53"/>
      <c r="I240" s="53"/>
      <c r="J240" s="53"/>
      <c r="K240" s="53">
        <f t="shared" si="26"/>
        <v>0</v>
      </c>
      <c r="L240" s="54"/>
    </row>
    <row r="241" spans="1:16" s="8" customFormat="1">
      <c r="A241" s="51" t="s">
        <v>261</v>
      </c>
      <c r="B241" s="51">
        <v>101161</v>
      </c>
      <c r="C241" s="23" t="s">
        <v>452</v>
      </c>
      <c r="D241" s="52" t="s">
        <v>317</v>
      </c>
      <c r="E241" s="53" t="s">
        <v>134</v>
      </c>
      <c r="F241" s="53" t="s">
        <v>572</v>
      </c>
      <c r="G241" s="53">
        <f>E241-F241</f>
        <v>7.25</v>
      </c>
      <c r="H241" s="53">
        <f t="shared" si="22"/>
        <v>7.25</v>
      </c>
      <c r="I241" s="53"/>
      <c r="J241" s="53">
        <v>159.71</v>
      </c>
      <c r="K241" s="53">
        <f t="shared" si="26"/>
        <v>198.01</v>
      </c>
      <c r="L241" s="54">
        <f>G241*K241</f>
        <v>1435.5725</v>
      </c>
    </row>
    <row r="242" spans="1:16" s="8" customFormat="1">
      <c r="A242" s="51" t="s">
        <v>262</v>
      </c>
      <c r="B242" s="51"/>
      <c r="C242" s="23" t="s">
        <v>453</v>
      </c>
      <c r="D242" s="52" t="s">
        <v>135</v>
      </c>
      <c r="E242" s="53" t="s">
        <v>136</v>
      </c>
      <c r="F242" s="53" t="s">
        <v>572</v>
      </c>
      <c r="G242" s="53">
        <f t="shared" ref="G242:G247" si="30">E242-F242</f>
        <v>4.2</v>
      </c>
      <c r="H242" s="53">
        <f t="shared" si="22"/>
        <v>4.2</v>
      </c>
      <c r="I242" s="53"/>
      <c r="J242" s="53">
        <v>246.29</v>
      </c>
      <c r="K242" s="53">
        <f t="shared" si="26"/>
        <v>305.35000000000002</v>
      </c>
      <c r="L242" s="54">
        <f>G242*K242</f>
        <v>1282.4700000000003</v>
      </c>
    </row>
    <row r="243" spans="1:16" s="8" customFormat="1" ht="25.5">
      <c r="A243" s="51" t="s">
        <v>745</v>
      </c>
      <c r="B243" s="51"/>
      <c r="C243" s="18" t="s">
        <v>509</v>
      </c>
      <c r="D243" s="52" t="s">
        <v>454</v>
      </c>
      <c r="E243" s="53" t="s">
        <v>64</v>
      </c>
      <c r="F243" s="53" t="s">
        <v>572</v>
      </c>
      <c r="G243" s="53">
        <f t="shared" si="30"/>
        <v>2</v>
      </c>
      <c r="H243" s="53">
        <f t="shared" si="22"/>
        <v>2</v>
      </c>
      <c r="I243" s="53"/>
      <c r="J243" s="53">
        <v>96.83</v>
      </c>
      <c r="K243" s="53">
        <f t="shared" si="26"/>
        <v>120.05</v>
      </c>
      <c r="L243" s="54">
        <f>G243*K243</f>
        <v>240.1</v>
      </c>
    </row>
    <row r="244" spans="1:16" s="8" customFormat="1">
      <c r="A244" s="57" t="s">
        <v>39</v>
      </c>
      <c r="B244" s="57"/>
      <c r="C244" s="55" t="s">
        <v>109</v>
      </c>
      <c r="D244" s="64"/>
      <c r="E244" s="54"/>
      <c r="F244" s="54"/>
      <c r="G244" s="53"/>
      <c r="H244" s="53">
        <f t="shared" si="22"/>
        <v>0</v>
      </c>
      <c r="I244" s="53"/>
      <c r="J244" s="53"/>
      <c r="K244" s="53">
        <f t="shared" si="26"/>
        <v>0</v>
      </c>
      <c r="L244" s="54"/>
    </row>
    <row r="245" spans="1:16" s="8" customFormat="1">
      <c r="A245" s="51" t="s">
        <v>263</v>
      </c>
      <c r="B245" s="51"/>
      <c r="C245" s="23" t="s">
        <v>455</v>
      </c>
      <c r="D245" s="52" t="s">
        <v>135</v>
      </c>
      <c r="E245" s="53" t="s">
        <v>137</v>
      </c>
      <c r="F245" s="53" t="s">
        <v>572</v>
      </c>
      <c r="G245" s="53">
        <f t="shared" si="30"/>
        <v>15.6</v>
      </c>
      <c r="H245" s="53">
        <f t="shared" si="22"/>
        <v>15.6</v>
      </c>
      <c r="I245" s="53"/>
      <c r="J245" s="53">
        <v>120.66</v>
      </c>
      <c r="K245" s="53">
        <f t="shared" si="26"/>
        <v>149.59</v>
      </c>
      <c r="L245" s="54">
        <f>G245*K245</f>
        <v>2333.6039999999998</v>
      </c>
      <c r="M245" s="10"/>
      <c r="N245" s="10"/>
    </row>
    <row r="246" spans="1:16" s="8" customFormat="1" ht="25.5">
      <c r="A246" s="51" t="s">
        <v>264</v>
      </c>
      <c r="B246" s="51"/>
      <c r="C246" s="18" t="s">
        <v>510</v>
      </c>
      <c r="D246" s="52" t="s">
        <v>135</v>
      </c>
      <c r="E246" s="53" t="s">
        <v>138</v>
      </c>
      <c r="F246" s="53" t="s">
        <v>572</v>
      </c>
      <c r="G246" s="53">
        <f t="shared" si="30"/>
        <v>9.1999999999999993</v>
      </c>
      <c r="H246" s="53">
        <f t="shared" si="22"/>
        <v>9.1999999999999993</v>
      </c>
      <c r="I246" s="53"/>
      <c r="J246" s="53">
        <v>28.23</v>
      </c>
      <c r="K246" s="53">
        <f t="shared" si="26"/>
        <v>35</v>
      </c>
      <c r="L246" s="54">
        <f>G246*K246</f>
        <v>322</v>
      </c>
      <c r="M246" s="10"/>
      <c r="N246" s="154"/>
    </row>
    <row r="247" spans="1:16" s="8" customFormat="1" ht="25.5">
      <c r="A247" s="51" t="s">
        <v>265</v>
      </c>
      <c r="B247" s="51"/>
      <c r="C247" s="18" t="s">
        <v>511</v>
      </c>
      <c r="D247" s="52" t="s">
        <v>317</v>
      </c>
      <c r="E247" s="53" t="s">
        <v>137</v>
      </c>
      <c r="F247" s="53" t="s">
        <v>572</v>
      </c>
      <c r="G247" s="53">
        <f t="shared" si="30"/>
        <v>15.6</v>
      </c>
      <c r="H247" s="53">
        <f t="shared" si="22"/>
        <v>15.6</v>
      </c>
      <c r="I247" s="53"/>
      <c r="J247" s="53">
        <v>120.66</v>
      </c>
      <c r="K247" s="53">
        <f t="shared" si="26"/>
        <v>149.59</v>
      </c>
      <c r="L247" s="54">
        <f>G247*K247</f>
        <v>2333.6039999999998</v>
      </c>
      <c r="M247" s="10"/>
      <c r="N247" s="154"/>
    </row>
    <row r="248" spans="1:16" s="8" customFormat="1" ht="15" customHeight="1">
      <c r="A248" s="175" t="s">
        <v>524</v>
      </c>
      <c r="B248" s="203"/>
      <c r="C248" s="203"/>
      <c r="D248" s="203"/>
      <c r="E248" s="203"/>
      <c r="F248" s="203"/>
      <c r="G248" s="203"/>
      <c r="H248" s="203"/>
      <c r="I248" s="203"/>
      <c r="J248" s="203"/>
      <c r="K248" s="53">
        <f t="shared" si="26"/>
        <v>0</v>
      </c>
      <c r="L248" s="56">
        <f>SUM(L240:L247)</f>
        <v>7947.3505000000005</v>
      </c>
      <c r="M248" s="10"/>
      <c r="N248" s="154"/>
    </row>
    <row r="249" spans="1:16" s="9" customFormat="1">
      <c r="A249" s="29" t="s">
        <v>40</v>
      </c>
      <c r="B249" s="29"/>
      <c r="C249" s="1" t="s">
        <v>139</v>
      </c>
      <c r="D249" s="1"/>
      <c r="E249" s="48"/>
      <c r="F249" s="48"/>
      <c r="G249" s="48"/>
      <c r="H249" s="67">
        <f t="shared" si="22"/>
        <v>0</v>
      </c>
      <c r="I249" s="67"/>
      <c r="J249" s="67"/>
      <c r="K249" s="67"/>
      <c r="L249" s="48"/>
    </row>
    <row r="250" spans="1:16" s="8" customFormat="1">
      <c r="A250" s="57" t="s">
        <v>41</v>
      </c>
      <c r="B250" s="57"/>
      <c r="C250" s="55" t="s">
        <v>456</v>
      </c>
      <c r="D250" s="55"/>
      <c r="E250" s="20"/>
      <c r="F250" s="20"/>
      <c r="G250" s="20"/>
      <c r="H250" s="53">
        <f t="shared" si="22"/>
        <v>0</v>
      </c>
      <c r="I250" s="53"/>
      <c r="J250" s="53"/>
      <c r="K250" s="53">
        <f t="shared" si="26"/>
        <v>0</v>
      </c>
      <c r="L250" s="20"/>
    </row>
    <row r="251" spans="1:16" s="8" customFormat="1" ht="12.75" customHeight="1">
      <c r="A251" s="51" t="s">
        <v>266</v>
      </c>
      <c r="B251" s="51">
        <v>99803</v>
      </c>
      <c r="C251" s="23" t="s">
        <v>140</v>
      </c>
      <c r="D251" s="52" t="s">
        <v>135</v>
      </c>
      <c r="E251" s="53">
        <v>727.28</v>
      </c>
      <c r="F251" s="53" t="s">
        <v>572</v>
      </c>
      <c r="G251" s="53">
        <f>E251-F251</f>
        <v>727.28</v>
      </c>
      <c r="H251" s="53">
        <f t="shared" si="22"/>
        <v>727.28</v>
      </c>
      <c r="I251" s="53"/>
      <c r="J251" s="53">
        <v>1.47</v>
      </c>
      <c r="K251" s="53">
        <f t="shared" si="26"/>
        <v>1.82</v>
      </c>
      <c r="L251" s="54">
        <f>G251*K251</f>
        <v>1323.6496</v>
      </c>
    </row>
    <row r="252" spans="1:16" s="8" customFormat="1" ht="15">
      <c r="A252" s="168" t="s">
        <v>525</v>
      </c>
      <c r="B252" s="200"/>
      <c r="C252" s="169"/>
      <c r="D252" s="169"/>
      <c r="E252" s="169"/>
      <c r="F252" s="169"/>
      <c r="G252" s="169"/>
      <c r="H252" s="169"/>
      <c r="I252" s="169"/>
      <c r="J252" s="169"/>
      <c r="K252" s="170"/>
      <c r="L252" s="56">
        <f>SUM(L251)</f>
        <v>1323.6496</v>
      </c>
    </row>
    <row r="253" spans="1:16" s="35" customFormat="1" ht="26.25" customHeight="1">
      <c r="A253" s="196" t="s">
        <v>54</v>
      </c>
      <c r="B253" s="197"/>
      <c r="C253" s="197"/>
      <c r="D253" s="197"/>
      <c r="E253" s="197"/>
      <c r="F253" s="197"/>
      <c r="G253" s="197"/>
      <c r="H253" s="197"/>
      <c r="I253" s="197"/>
      <c r="J253" s="197"/>
      <c r="K253" s="198"/>
      <c r="L253" s="94">
        <f>SUM(L9:L252)/2</f>
        <v>784920.32160000002</v>
      </c>
    </row>
    <row r="254" spans="1:16" s="35" customFormat="1">
      <c r="A254" s="39"/>
      <c r="B254" s="39"/>
      <c r="C254" s="14"/>
      <c r="D254" s="14"/>
      <c r="E254" s="40"/>
      <c r="F254" s="40"/>
      <c r="G254" s="40"/>
      <c r="H254" s="40"/>
      <c r="I254" s="40"/>
      <c r="J254" s="40"/>
      <c r="K254" s="38"/>
      <c r="L254" s="38"/>
    </row>
    <row r="255" spans="1:16" s="35" customFormat="1">
      <c r="A255" s="39"/>
      <c r="B255" s="39"/>
      <c r="C255" s="14"/>
      <c r="D255" s="14"/>
      <c r="E255" s="40"/>
      <c r="F255" s="40"/>
      <c r="G255" s="40"/>
      <c r="H255" s="40"/>
      <c r="I255" s="40"/>
      <c r="J255" s="40"/>
      <c r="K255" s="38"/>
      <c r="L255" s="81"/>
    </row>
    <row r="256" spans="1:16" s="35" customFormat="1" ht="15">
      <c r="A256" s="39" t="s">
        <v>823</v>
      </c>
      <c r="B256" s="39"/>
      <c r="C256" s="126" t="s">
        <v>807</v>
      </c>
      <c r="D256" s="195" t="s">
        <v>808</v>
      </c>
      <c r="E256" s="195"/>
      <c r="F256" s="195"/>
      <c r="G256" s="195"/>
      <c r="H256" s="195"/>
      <c r="I256" s="195"/>
      <c r="J256" s="195"/>
      <c r="K256" s="195"/>
      <c r="L256" s="195"/>
      <c r="M256" s="125"/>
      <c r="N256" s="125"/>
      <c r="O256" s="125"/>
      <c r="P256" s="124"/>
    </row>
    <row r="257" spans="1:16" s="35" customFormat="1" ht="15">
      <c r="A257" s="41"/>
      <c r="B257" s="41"/>
      <c r="C257" s="126" t="s">
        <v>782</v>
      </c>
      <c r="D257" s="195" t="s">
        <v>781</v>
      </c>
      <c r="E257" s="195"/>
      <c r="F257" s="195"/>
      <c r="G257" s="195"/>
      <c r="H257" s="195"/>
      <c r="I257" s="195"/>
      <c r="J257" s="195"/>
      <c r="K257" s="195"/>
      <c r="L257" s="195"/>
      <c r="M257" s="125"/>
      <c r="N257" s="125"/>
      <c r="O257" s="125"/>
      <c r="P257" s="124"/>
    </row>
    <row r="258" spans="1:16" s="35" customFormat="1" ht="15" customHeight="1">
      <c r="A258" s="41"/>
      <c r="B258" s="41"/>
      <c r="C258" s="126" t="s">
        <v>809</v>
      </c>
      <c r="D258" s="195" t="s">
        <v>783</v>
      </c>
      <c r="E258" s="195"/>
      <c r="F258" s="195"/>
      <c r="G258" s="195"/>
      <c r="H258" s="195"/>
      <c r="I258" s="195"/>
      <c r="J258" s="195"/>
      <c r="K258" s="195"/>
      <c r="L258" s="195"/>
      <c r="M258" s="125"/>
      <c r="N258" s="125"/>
      <c r="O258" s="125"/>
      <c r="P258" s="125"/>
    </row>
    <row r="259" spans="1:16">
      <c r="C259" s="42"/>
    </row>
  </sheetData>
  <mergeCells count="34">
    <mergeCell ref="A164:J164"/>
    <mergeCell ref="A173:J173"/>
    <mergeCell ref="A182:J182"/>
    <mergeCell ref="A196:J196"/>
    <mergeCell ref="A223:J223"/>
    <mergeCell ref="A188:J188"/>
    <mergeCell ref="D256:L256"/>
    <mergeCell ref="D257:L257"/>
    <mergeCell ref="D258:L258"/>
    <mergeCell ref="L6:L7"/>
    <mergeCell ref="A253:K253"/>
    <mergeCell ref="K6:K7"/>
    <mergeCell ref="A6:A7"/>
    <mergeCell ref="C6:C7"/>
    <mergeCell ref="D6:D7"/>
    <mergeCell ref="A252:K252"/>
    <mergeCell ref="A238:J238"/>
    <mergeCell ref="A248:J248"/>
    <mergeCell ref="A156:J156"/>
    <mergeCell ref="A142:J142"/>
    <mergeCell ref="A13:J13"/>
    <mergeCell ref="A66:J66"/>
    <mergeCell ref="C2:D2"/>
    <mergeCell ref="G2:L2"/>
    <mergeCell ref="G3:L3"/>
    <mergeCell ref="G4:L4"/>
    <mergeCell ref="A1:L1"/>
    <mergeCell ref="A134:J134"/>
    <mergeCell ref="A5:L5"/>
    <mergeCell ref="C3:D3"/>
    <mergeCell ref="C4:D4"/>
    <mergeCell ref="B6:B7"/>
    <mergeCell ref="G6:G7"/>
    <mergeCell ref="J6:J7"/>
  </mergeCells>
  <pageMargins left="0.98425196850393704" right="0.59055118110236227" top="0.78740157480314965" bottom="0.78740157480314965" header="0.31496062992125984" footer="0.31496062992125984"/>
  <pageSetup paperSize="9" scale="50" fitToHeight="5" orientation="portrait" r:id="rId1"/>
  <ignoredErrors>
    <ignoredError sqref="H20 H16 H17 H18 H19 H30:H32 H47:H48 H45 H4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workbookViewId="0">
      <selection activeCell="G25" sqref="G25"/>
    </sheetView>
  </sheetViews>
  <sheetFormatPr defaultRowHeight="15"/>
  <cols>
    <col min="1" max="1" width="12.140625" customWidth="1"/>
  </cols>
  <sheetData>
    <row r="1" spans="1:20" ht="45" customHeight="1">
      <c r="A1" s="212" t="s">
        <v>835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s="124" customFormat="1" ht="14.25" customHeight="1">
      <c r="A2" s="164" t="s">
        <v>828</v>
      </c>
      <c r="B2" s="165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>
      <c r="A3" s="114" t="s">
        <v>749</v>
      </c>
      <c r="B3" s="207" t="s">
        <v>750</v>
      </c>
      <c r="C3" s="208"/>
      <c r="D3" s="208"/>
      <c r="E3" s="208"/>
      <c r="F3" s="208"/>
      <c r="G3" s="208"/>
      <c r="H3" s="208"/>
      <c r="I3" s="208"/>
      <c r="J3" s="209"/>
      <c r="K3" s="260" t="s">
        <v>836</v>
      </c>
      <c r="L3" s="260"/>
      <c r="M3" s="260"/>
      <c r="N3" s="260"/>
      <c r="O3" s="260"/>
      <c r="P3" s="260"/>
      <c r="Q3" s="260"/>
      <c r="R3" s="260"/>
      <c r="S3" s="260"/>
      <c r="T3" s="260"/>
    </row>
    <row r="4" spans="1:20">
      <c r="A4" s="114" t="s">
        <v>751</v>
      </c>
      <c r="B4" s="210" t="s">
        <v>829</v>
      </c>
      <c r="C4" s="210"/>
      <c r="D4" s="210"/>
      <c r="E4" s="210"/>
      <c r="F4" s="210"/>
      <c r="G4" s="210"/>
      <c r="H4" s="210"/>
      <c r="I4" s="210"/>
      <c r="J4" s="210"/>
      <c r="K4" s="211" t="s">
        <v>810</v>
      </c>
      <c r="L4" s="211"/>
      <c r="M4" s="211"/>
      <c r="N4" s="211"/>
      <c r="O4" s="211"/>
      <c r="P4" s="211"/>
      <c r="Q4" s="211"/>
      <c r="R4" s="211"/>
      <c r="S4" s="211"/>
      <c r="T4" s="211"/>
    </row>
    <row r="5" spans="1:20" ht="15.75" thickBot="1">
      <c r="A5" s="114" t="s">
        <v>758</v>
      </c>
      <c r="B5" s="226" t="s">
        <v>811</v>
      </c>
      <c r="C5" s="227"/>
      <c r="D5" s="227"/>
      <c r="E5" s="227"/>
      <c r="F5" s="227"/>
      <c r="G5" s="118"/>
      <c r="H5" s="119"/>
      <c r="I5" s="120"/>
      <c r="J5" s="118"/>
      <c r="K5" s="121"/>
      <c r="L5" s="121"/>
      <c r="M5" s="121"/>
      <c r="N5" s="122"/>
      <c r="O5" s="122"/>
      <c r="P5" s="122"/>
      <c r="Q5" s="122"/>
      <c r="R5" s="123"/>
      <c r="S5" s="121"/>
      <c r="T5" s="121"/>
    </row>
    <row r="6" spans="1:20">
      <c r="A6" s="216" t="s">
        <v>759</v>
      </c>
      <c r="B6" s="217"/>
      <c r="C6" s="217"/>
      <c r="D6" s="217"/>
      <c r="E6" s="217"/>
      <c r="F6" s="217"/>
      <c r="G6" s="217"/>
      <c r="H6" s="218"/>
      <c r="I6" s="219" t="s">
        <v>760</v>
      </c>
      <c r="J6" s="217"/>
      <c r="K6" s="217"/>
      <c r="L6" s="217"/>
      <c r="M6" s="217"/>
      <c r="N6" s="234" t="s">
        <v>761</v>
      </c>
      <c r="O6" s="234"/>
      <c r="P6" s="234"/>
      <c r="Q6" s="234"/>
      <c r="R6" s="235">
        <v>0.23978680305957445</v>
      </c>
      <c r="S6" s="236"/>
      <c r="T6" s="237"/>
    </row>
    <row r="7" spans="1:20">
      <c r="A7" s="220" t="s">
        <v>762</v>
      </c>
      <c r="B7" s="221"/>
      <c r="C7" s="221"/>
      <c r="D7" s="221"/>
      <c r="E7" s="221"/>
      <c r="F7" s="221"/>
      <c r="G7" s="221"/>
      <c r="H7" s="222"/>
      <c r="I7" s="213" t="s">
        <v>763</v>
      </c>
      <c r="J7" s="213"/>
      <c r="K7" s="213"/>
      <c r="L7" s="105">
        <v>0.49</v>
      </c>
      <c r="M7" s="106" t="s">
        <v>764</v>
      </c>
      <c r="N7" s="223" t="s">
        <v>765</v>
      </c>
      <c r="O7" s="224"/>
      <c r="P7" s="224"/>
      <c r="Q7" s="224"/>
      <c r="R7" s="225"/>
      <c r="S7" s="107"/>
      <c r="T7" s="108"/>
    </row>
    <row r="8" spans="1:20">
      <c r="A8" s="220" t="s">
        <v>766</v>
      </c>
      <c r="B8" s="221"/>
      <c r="C8" s="221"/>
      <c r="D8" s="221"/>
      <c r="E8" s="221"/>
      <c r="F8" s="221"/>
      <c r="G8" s="221"/>
      <c r="H8" s="222"/>
      <c r="I8" s="213" t="s">
        <v>767</v>
      </c>
      <c r="J8" s="213"/>
      <c r="K8" s="213"/>
      <c r="L8" s="105">
        <v>1.39</v>
      </c>
      <c r="M8" s="106" t="s">
        <v>764</v>
      </c>
      <c r="N8" s="214" t="s">
        <v>768</v>
      </c>
      <c r="O8" s="215"/>
      <c r="P8" s="215"/>
      <c r="Q8" s="215"/>
      <c r="R8" s="215"/>
      <c r="S8" s="104"/>
      <c r="T8" s="109"/>
    </row>
    <row r="9" spans="1:20">
      <c r="A9" s="220" t="s">
        <v>769</v>
      </c>
      <c r="B9" s="221"/>
      <c r="C9" s="221"/>
      <c r="D9" s="221"/>
      <c r="E9" s="221"/>
      <c r="F9" s="221"/>
      <c r="G9" s="221"/>
      <c r="H9" s="222"/>
      <c r="I9" s="213" t="s">
        <v>770</v>
      </c>
      <c r="J9" s="213"/>
      <c r="K9" s="213"/>
      <c r="L9" s="105">
        <v>0.99</v>
      </c>
      <c r="M9" s="106" t="s">
        <v>764</v>
      </c>
      <c r="N9" s="230" t="s">
        <v>771</v>
      </c>
      <c r="O9" s="231"/>
      <c r="P9" s="231"/>
      <c r="Q9" s="231"/>
      <c r="R9" s="231"/>
      <c r="S9" s="104"/>
      <c r="T9" s="109"/>
    </row>
    <row r="10" spans="1:20">
      <c r="A10" s="220" t="s">
        <v>772</v>
      </c>
      <c r="B10" s="221"/>
      <c r="C10" s="221"/>
      <c r="D10" s="221"/>
      <c r="E10" s="221"/>
      <c r="F10" s="221"/>
      <c r="G10" s="221"/>
      <c r="H10" s="222"/>
      <c r="I10" s="213" t="s">
        <v>773</v>
      </c>
      <c r="J10" s="213"/>
      <c r="K10" s="213"/>
      <c r="L10" s="105">
        <v>4.93</v>
      </c>
      <c r="M10" s="106" t="s">
        <v>764</v>
      </c>
      <c r="N10" s="232" t="s">
        <v>774</v>
      </c>
      <c r="O10" s="233"/>
      <c r="P10" s="233"/>
      <c r="Q10" s="233"/>
      <c r="R10" s="233"/>
      <c r="S10" s="104"/>
      <c r="T10" s="109"/>
    </row>
    <row r="11" spans="1:20">
      <c r="A11" s="220" t="s">
        <v>775</v>
      </c>
      <c r="B11" s="221"/>
      <c r="C11" s="221"/>
      <c r="D11" s="221"/>
      <c r="E11" s="221"/>
      <c r="F11" s="221"/>
      <c r="G11" s="221"/>
      <c r="H11" s="222"/>
      <c r="I11" s="213" t="s">
        <v>776</v>
      </c>
      <c r="J11" s="213"/>
      <c r="K11" s="213"/>
      <c r="L11" s="105">
        <v>8.0399999999999991</v>
      </c>
      <c r="M11" s="106" t="s">
        <v>764</v>
      </c>
      <c r="N11" s="238" t="s">
        <v>777</v>
      </c>
      <c r="O11" s="239"/>
      <c r="P11" s="239"/>
      <c r="Q11" s="239"/>
      <c r="R11" s="239"/>
      <c r="S11" s="239"/>
      <c r="T11" s="240"/>
    </row>
    <row r="12" spans="1:20">
      <c r="A12" s="220" t="s">
        <v>778</v>
      </c>
      <c r="B12" s="221"/>
      <c r="C12" s="221"/>
      <c r="D12" s="221"/>
      <c r="E12" s="221"/>
      <c r="F12" s="221"/>
      <c r="G12" s="221"/>
      <c r="H12" s="222"/>
      <c r="I12" s="213" t="s">
        <v>779</v>
      </c>
      <c r="J12" s="213"/>
      <c r="K12" s="213"/>
      <c r="L12" s="110">
        <v>6</v>
      </c>
      <c r="M12" s="111" t="s">
        <v>764</v>
      </c>
      <c r="N12" s="238"/>
      <c r="O12" s="239"/>
      <c r="P12" s="239"/>
      <c r="Q12" s="239"/>
      <c r="R12" s="239"/>
      <c r="S12" s="239"/>
      <c r="T12" s="240"/>
    </row>
    <row r="13" spans="1:20" ht="15.75" thickBot="1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112"/>
      <c r="T13" s="113"/>
    </row>
    <row r="15" spans="1:20">
      <c r="A15" s="103"/>
      <c r="B15" s="115" t="s">
        <v>812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15" t="s">
        <v>780</v>
      </c>
      <c r="M15" s="103"/>
      <c r="N15" s="103"/>
      <c r="O15" s="103"/>
      <c r="P15" s="103"/>
      <c r="Q15" s="103"/>
      <c r="R15" s="103"/>
      <c r="S15" s="103"/>
      <c r="T15" s="103"/>
    </row>
    <row r="16" spans="1:20">
      <c r="A16" s="103"/>
      <c r="B16" s="155" t="s">
        <v>782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55" t="s">
        <v>781</v>
      </c>
      <c r="M16" s="103"/>
      <c r="N16" s="103"/>
      <c r="O16" s="103"/>
      <c r="P16" s="103"/>
      <c r="Q16" s="103"/>
      <c r="R16" s="103"/>
      <c r="S16" s="103"/>
      <c r="T16" s="103"/>
    </row>
    <row r="17" spans="1:20">
      <c r="A17" s="116"/>
      <c r="B17" s="155" t="s">
        <v>824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55" t="s">
        <v>783</v>
      </c>
      <c r="M17" s="103"/>
      <c r="N17" s="103"/>
      <c r="O17" s="103"/>
      <c r="P17" s="103"/>
      <c r="Q17" s="103"/>
      <c r="R17" s="103"/>
      <c r="S17" s="103"/>
      <c r="T17" s="103"/>
    </row>
    <row r="18" spans="1:20">
      <c r="A18" s="117"/>
    </row>
    <row r="19" spans="1:20">
      <c r="B19" s="156" t="s">
        <v>823</v>
      </c>
    </row>
  </sheetData>
  <mergeCells count="28">
    <mergeCell ref="B5:F5"/>
    <mergeCell ref="A13:R13"/>
    <mergeCell ref="A9:H9"/>
    <mergeCell ref="I9:K9"/>
    <mergeCell ref="N9:R9"/>
    <mergeCell ref="A10:H10"/>
    <mergeCell ref="I10:K10"/>
    <mergeCell ref="N10:R10"/>
    <mergeCell ref="N6:Q6"/>
    <mergeCell ref="R6:T6"/>
    <mergeCell ref="A11:H11"/>
    <mergeCell ref="I11:K11"/>
    <mergeCell ref="N11:T12"/>
    <mergeCell ref="A12:H12"/>
    <mergeCell ref="I12:K12"/>
    <mergeCell ref="A8:H8"/>
    <mergeCell ref="I8:K8"/>
    <mergeCell ref="N8:R8"/>
    <mergeCell ref="A6:H6"/>
    <mergeCell ref="I6:M6"/>
    <mergeCell ref="A7:H7"/>
    <mergeCell ref="I7:K7"/>
    <mergeCell ref="N7:R7"/>
    <mergeCell ref="B3:J3"/>
    <mergeCell ref="B4:J4"/>
    <mergeCell ref="K3:T3"/>
    <mergeCell ref="K4:T4"/>
    <mergeCell ref="A1:T1"/>
  </mergeCells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>
      <selection activeCell="G25" sqref="G25"/>
    </sheetView>
  </sheetViews>
  <sheetFormatPr defaultRowHeight="15"/>
  <cols>
    <col min="1" max="1" width="9.28515625" bestFit="1" customWidth="1"/>
    <col min="2" max="2" width="37.5703125" customWidth="1"/>
    <col min="3" max="3" width="5.42578125" customWidth="1"/>
    <col min="4" max="4" width="5.7109375" customWidth="1"/>
    <col min="5" max="5" width="4.7109375" customWidth="1"/>
    <col min="6" max="6" width="7.42578125" customWidth="1"/>
    <col min="7" max="7" width="5.140625" customWidth="1"/>
    <col min="8" max="8" width="5.42578125" customWidth="1"/>
    <col min="9" max="10" width="5" customWidth="1"/>
    <col min="11" max="11" width="4.7109375" customWidth="1"/>
    <col min="12" max="12" width="5.28515625" customWidth="1"/>
    <col min="13" max="13" width="4.7109375" customWidth="1"/>
    <col min="14" max="14" width="5.7109375" customWidth="1"/>
    <col min="15" max="15" width="5.42578125" customWidth="1"/>
    <col min="16" max="16" width="6" customWidth="1"/>
    <col min="17" max="17" width="4.42578125" customWidth="1"/>
    <col min="18" max="18" width="5.5703125" customWidth="1"/>
    <col min="19" max="19" width="4.85546875" customWidth="1"/>
    <col min="20" max="20" width="5.140625" customWidth="1"/>
    <col min="21" max="21" width="10.28515625" customWidth="1"/>
    <col min="22" max="22" width="11.5703125" customWidth="1"/>
  </cols>
  <sheetData>
    <row r="1" spans="1:24" ht="39.75" customHeight="1">
      <c r="A1" s="244" t="s">
        <v>830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6"/>
    </row>
    <row r="2" spans="1:24">
      <c r="A2" s="253" t="s">
        <v>784</v>
      </c>
      <c r="B2" s="253"/>
      <c r="C2" s="252" t="s">
        <v>785</v>
      </c>
      <c r="D2" s="252"/>
      <c r="E2" s="252"/>
      <c r="F2" s="252"/>
      <c r="G2" s="254">
        <f>'PLAN ORÇ. ESCOLA 4 SALAS '!L253</f>
        <v>784920.32160000002</v>
      </c>
      <c r="H2" s="255"/>
      <c r="I2" s="255"/>
      <c r="J2" s="134"/>
      <c r="K2" s="134"/>
      <c r="L2" s="134"/>
      <c r="M2" s="134"/>
      <c r="N2" s="134"/>
      <c r="O2" s="135"/>
      <c r="P2" s="253" t="s">
        <v>831</v>
      </c>
      <c r="Q2" s="253"/>
      <c r="R2" s="253"/>
      <c r="S2" s="253"/>
      <c r="T2" s="253"/>
      <c r="U2" s="253"/>
      <c r="V2" s="253"/>
    </row>
    <row r="3" spans="1:24">
      <c r="A3" s="253" t="s">
        <v>786</v>
      </c>
      <c r="B3" s="253"/>
      <c r="C3" s="253" t="s">
        <v>787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 t="s">
        <v>827</v>
      </c>
      <c r="Q3" s="253"/>
      <c r="R3" s="253"/>
      <c r="S3" s="253"/>
      <c r="T3" s="253"/>
      <c r="U3" s="253"/>
      <c r="V3" s="253"/>
    </row>
    <row r="4" spans="1:24" ht="36.75">
      <c r="A4" s="247" t="s">
        <v>788</v>
      </c>
      <c r="B4" s="247" t="s">
        <v>746</v>
      </c>
      <c r="C4" s="250" t="s">
        <v>789</v>
      </c>
      <c r="D4" s="250"/>
      <c r="E4" s="250" t="s">
        <v>790</v>
      </c>
      <c r="F4" s="250"/>
      <c r="G4" s="250" t="s">
        <v>791</v>
      </c>
      <c r="H4" s="250"/>
      <c r="I4" s="250" t="s">
        <v>792</v>
      </c>
      <c r="J4" s="250"/>
      <c r="K4" s="250" t="s">
        <v>793</v>
      </c>
      <c r="L4" s="250"/>
      <c r="M4" s="250" t="s">
        <v>794</v>
      </c>
      <c r="N4" s="250"/>
      <c r="O4" s="250" t="s">
        <v>795</v>
      </c>
      <c r="P4" s="250"/>
      <c r="Q4" s="250" t="s">
        <v>796</v>
      </c>
      <c r="R4" s="250"/>
      <c r="S4" s="250" t="s">
        <v>797</v>
      </c>
      <c r="T4" s="250"/>
      <c r="U4" s="251" t="s">
        <v>798</v>
      </c>
      <c r="V4" s="127" t="s">
        <v>799</v>
      </c>
      <c r="X4">
        <v>100</v>
      </c>
    </row>
    <row r="5" spans="1:24">
      <c r="A5" s="248"/>
      <c r="B5" s="248"/>
      <c r="C5" s="128" t="s">
        <v>800</v>
      </c>
      <c r="D5" s="128" t="s">
        <v>801</v>
      </c>
      <c r="E5" s="128" t="s">
        <v>800</v>
      </c>
      <c r="F5" s="128" t="s">
        <v>801</v>
      </c>
      <c r="G5" s="128" t="s">
        <v>800</v>
      </c>
      <c r="H5" s="128" t="s">
        <v>801</v>
      </c>
      <c r="I5" s="128" t="s">
        <v>800</v>
      </c>
      <c r="J5" s="128" t="s">
        <v>801</v>
      </c>
      <c r="K5" s="128" t="s">
        <v>800</v>
      </c>
      <c r="L5" s="128" t="s">
        <v>801</v>
      </c>
      <c r="M5" s="128" t="s">
        <v>800</v>
      </c>
      <c r="N5" s="128" t="s">
        <v>801</v>
      </c>
      <c r="O5" s="128" t="s">
        <v>800</v>
      </c>
      <c r="P5" s="128" t="s">
        <v>801</v>
      </c>
      <c r="Q5" s="128" t="s">
        <v>800</v>
      </c>
      <c r="R5" s="128" t="s">
        <v>801</v>
      </c>
      <c r="S5" s="128" t="s">
        <v>800</v>
      </c>
      <c r="T5" s="128" t="s">
        <v>801</v>
      </c>
      <c r="U5" s="251"/>
      <c r="V5" s="128"/>
    </row>
    <row r="6" spans="1:24">
      <c r="A6" s="249"/>
      <c r="B6" s="249"/>
      <c r="C6" s="128" t="s">
        <v>800</v>
      </c>
      <c r="D6" s="128" t="s">
        <v>801</v>
      </c>
      <c r="E6" s="128" t="s">
        <v>800</v>
      </c>
      <c r="F6" s="128" t="s">
        <v>801</v>
      </c>
      <c r="G6" s="128" t="s">
        <v>800</v>
      </c>
      <c r="H6" s="128" t="s">
        <v>801</v>
      </c>
      <c r="I6" s="128" t="s">
        <v>800</v>
      </c>
      <c r="J6" s="128" t="s">
        <v>801</v>
      </c>
      <c r="K6" s="128" t="s">
        <v>800</v>
      </c>
      <c r="L6" s="128" t="s">
        <v>801</v>
      </c>
      <c r="M6" s="128" t="s">
        <v>800</v>
      </c>
      <c r="N6" s="128" t="s">
        <v>801</v>
      </c>
      <c r="O6" s="128" t="s">
        <v>800</v>
      </c>
      <c r="P6" s="128" t="s">
        <v>801</v>
      </c>
      <c r="Q6" s="128" t="s">
        <v>800</v>
      </c>
      <c r="R6" s="128" t="s">
        <v>801</v>
      </c>
      <c r="S6" s="128" t="s">
        <v>800</v>
      </c>
      <c r="T6" s="128" t="s">
        <v>801</v>
      </c>
      <c r="U6" s="129"/>
      <c r="V6" s="128"/>
    </row>
    <row r="7" spans="1:24">
      <c r="A7" s="128">
        <v>1</v>
      </c>
      <c r="B7" s="128" t="s">
        <v>143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28"/>
      <c r="P7" s="128"/>
      <c r="Q7" s="128"/>
      <c r="R7" s="128"/>
      <c r="S7" s="128"/>
      <c r="T7" s="128"/>
      <c r="U7" s="131">
        <f>'PLAN ORÇ. ESCOLA 4 SALAS '!L13</f>
        <v>14853.488800000001</v>
      </c>
      <c r="V7" s="132">
        <f>U7*$X$4/$G$2</f>
        <v>1.892356254673379</v>
      </c>
    </row>
    <row r="8" spans="1:24">
      <c r="A8" s="128">
        <v>2</v>
      </c>
      <c r="B8" s="128" t="s">
        <v>802</v>
      </c>
      <c r="C8" s="128"/>
      <c r="D8" s="128"/>
      <c r="E8" s="128"/>
      <c r="F8" s="130"/>
      <c r="G8" s="130"/>
      <c r="H8" s="130"/>
      <c r="I8" s="130"/>
      <c r="J8" s="130"/>
      <c r="K8" s="130"/>
      <c r="L8" s="130"/>
      <c r="M8" s="130"/>
      <c r="N8" s="130"/>
      <c r="O8" s="128"/>
      <c r="P8" s="128"/>
      <c r="Q8" s="128"/>
      <c r="R8" s="128"/>
      <c r="S8" s="128"/>
      <c r="T8" s="128"/>
      <c r="U8" s="131">
        <f>'PLAN ORÇ. ESCOLA 4 SALAS '!L66</f>
        <v>77548.19</v>
      </c>
      <c r="V8" s="132">
        <f t="shared" ref="V8:V20" si="0">U8*$X$4/$G$2</f>
        <v>9.8797531247406045</v>
      </c>
      <c r="W8" s="146"/>
    </row>
    <row r="9" spans="1:24">
      <c r="A9" s="128">
        <v>3</v>
      </c>
      <c r="B9" s="128" t="s">
        <v>803</v>
      </c>
      <c r="C9" s="130"/>
      <c r="D9" s="130"/>
      <c r="E9" s="128"/>
      <c r="F9" s="128"/>
      <c r="G9" s="128"/>
      <c r="H9" s="130"/>
      <c r="I9" s="130"/>
      <c r="J9" s="130"/>
      <c r="K9" s="130"/>
      <c r="L9" s="130"/>
      <c r="M9" s="130"/>
      <c r="N9" s="130"/>
      <c r="O9" s="130"/>
      <c r="P9" s="128"/>
      <c r="Q9" s="128"/>
      <c r="R9" s="128"/>
      <c r="S9" s="128"/>
      <c r="T9" s="128"/>
      <c r="U9" s="131">
        <f>'PLAN ORÇ. ESCOLA 4 SALAS '!L134</f>
        <v>116949.18000000001</v>
      </c>
      <c r="V9" s="132">
        <f t="shared" si="0"/>
        <v>14.899497029406506</v>
      </c>
    </row>
    <row r="10" spans="1:24">
      <c r="A10" s="128">
        <v>4</v>
      </c>
      <c r="B10" s="128" t="s">
        <v>104</v>
      </c>
      <c r="C10" s="130"/>
      <c r="D10" s="130"/>
      <c r="E10" s="128"/>
      <c r="F10" s="128"/>
      <c r="G10" s="128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28"/>
      <c r="T10" s="128"/>
      <c r="U10" s="131">
        <f>'PLAN ORÇ. ESCOLA 4 SALAS '!L142</f>
        <v>11381.082399999998</v>
      </c>
      <c r="V10" s="132">
        <f t="shared" si="0"/>
        <v>1.44996658728373</v>
      </c>
    </row>
    <row r="11" spans="1:24">
      <c r="A11" s="128">
        <v>5</v>
      </c>
      <c r="B11" s="128" t="s">
        <v>804</v>
      </c>
      <c r="C11" s="128"/>
      <c r="D11" s="128"/>
      <c r="E11" s="128"/>
      <c r="F11" s="128"/>
      <c r="G11" s="128"/>
      <c r="H11" s="128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28"/>
      <c r="T11" s="128"/>
      <c r="U11" s="131">
        <f>'PLAN ORÇ. ESCOLA 4 SALAS '!L156</f>
        <v>49523.869999999995</v>
      </c>
      <c r="V11" s="132">
        <f t="shared" si="0"/>
        <v>6.3094136611279703</v>
      </c>
    </row>
    <row r="12" spans="1:24">
      <c r="A12" s="128">
        <v>6</v>
      </c>
      <c r="B12" s="128" t="s">
        <v>109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30"/>
      <c r="M12" s="130"/>
      <c r="N12" s="130"/>
      <c r="O12" s="130"/>
      <c r="P12" s="130"/>
      <c r="Q12" s="130"/>
      <c r="R12" s="130"/>
      <c r="S12" s="128"/>
      <c r="T12" s="128"/>
      <c r="U12" s="131">
        <f>'PLAN ORÇ. ESCOLA 4 SALAS '!L164</f>
        <v>230156.56949999998</v>
      </c>
      <c r="V12" s="132">
        <f t="shared" si="0"/>
        <v>29.322284462051311</v>
      </c>
    </row>
    <row r="13" spans="1:24">
      <c r="A13" s="128">
        <v>7</v>
      </c>
      <c r="B13" s="128" t="s">
        <v>111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30"/>
      <c r="N13" s="130"/>
      <c r="O13" s="130"/>
      <c r="P13" s="130"/>
      <c r="Q13" s="130"/>
      <c r="R13" s="130"/>
      <c r="S13" s="128"/>
      <c r="T13" s="128"/>
      <c r="U13" s="131">
        <f>'PLAN ORÇ. ESCOLA 4 SALAS '!L173</f>
        <v>100608.8132</v>
      </c>
      <c r="V13" s="132">
        <f t="shared" si="0"/>
        <v>12.817710337135448</v>
      </c>
    </row>
    <row r="14" spans="1:24">
      <c r="A14" s="128">
        <v>8</v>
      </c>
      <c r="B14" s="128" t="s">
        <v>112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30"/>
      <c r="M14" s="130"/>
      <c r="N14" s="130"/>
      <c r="O14" s="130"/>
      <c r="P14" s="130"/>
      <c r="Q14" s="130"/>
      <c r="R14" s="130"/>
      <c r="S14" s="128"/>
      <c r="T14" s="128"/>
      <c r="U14" s="131">
        <f>'PLAN ORÇ. ESCOLA 4 SALAS '!L182</f>
        <v>82221.073600000003</v>
      </c>
      <c r="V14" s="132">
        <f t="shared" si="0"/>
        <v>10.475085347822137</v>
      </c>
    </row>
    <row r="15" spans="1:24">
      <c r="A15" s="128">
        <v>9</v>
      </c>
      <c r="B15" s="128" t="s">
        <v>114</v>
      </c>
      <c r="C15" s="128"/>
      <c r="D15" s="128"/>
      <c r="E15" s="128"/>
      <c r="F15" s="128"/>
      <c r="G15" s="128"/>
      <c r="H15" s="128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28"/>
      <c r="T15" s="128"/>
      <c r="U15" s="131">
        <f>'PLAN ORÇ. ESCOLA 4 SALAS '!L188</f>
        <v>3300.0689999999995</v>
      </c>
      <c r="V15" s="132">
        <f t="shared" si="0"/>
        <v>0.4204336299094743</v>
      </c>
    </row>
    <row r="16" spans="1:24">
      <c r="A16" s="128">
        <v>10</v>
      </c>
      <c r="B16" s="128" t="s">
        <v>116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30"/>
      <c r="N16" s="130"/>
      <c r="O16" s="130"/>
      <c r="P16" s="130"/>
      <c r="Q16" s="130"/>
      <c r="R16" s="130"/>
      <c r="S16" s="128"/>
      <c r="T16" s="128"/>
      <c r="U16" s="131">
        <f>'PLAN ORÇ. ESCOLA 4 SALAS '!L196</f>
        <v>29132.342999999997</v>
      </c>
      <c r="V16" s="132">
        <f t="shared" si="0"/>
        <v>3.7115032186472057</v>
      </c>
    </row>
    <row r="17" spans="1:22">
      <c r="A17" s="128">
        <v>11</v>
      </c>
      <c r="B17" s="128" t="s">
        <v>117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30"/>
      <c r="O17" s="130"/>
      <c r="P17" s="130"/>
      <c r="Q17" s="130"/>
      <c r="R17" s="130"/>
      <c r="S17" s="128"/>
      <c r="T17" s="128"/>
      <c r="U17" s="131">
        <f>'PLAN ORÇ. ESCOLA 4 SALAS '!L223</f>
        <v>52567.772000000004</v>
      </c>
      <c r="V17" s="132">
        <f t="shared" si="0"/>
        <v>6.6972112395873022</v>
      </c>
    </row>
    <row r="18" spans="1:22">
      <c r="A18" s="128">
        <v>12</v>
      </c>
      <c r="B18" s="128" t="s">
        <v>805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30"/>
      <c r="R18" s="130"/>
      <c r="S18" s="130"/>
      <c r="T18" s="130"/>
      <c r="U18" s="131">
        <f>'PLAN ORÇ. ESCOLA 4 SALAS '!L238</f>
        <v>7406.8700000000026</v>
      </c>
      <c r="V18" s="132">
        <f t="shared" si="0"/>
        <v>0.94364609963233781</v>
      </c>
    </row>
    <row r="19" spans="1:22">
      <c r="A19" s="128">
        <v>13</v>
      </c>
      <c r="B19" s="128" t="s">
        <v>133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30"/>
      <c r="R19" s="130"/>
      <c r="S19" s="130"/>
      <c r="T19" s="130"/>
      <c r="U19" s="131">
        <f>'PLAN ORÇ. ESCOLA 4 SALAS '!L248</f>
        <v>7947.3505000000005</v>
      </c>
      <c r="V19" s="132">
        <f t="shared" si="0"/>
        <v>1.0125041079074033</v>
      </c>
    </row>
    <row r="20" spans="1:22">
      <c r="A20" s="128">
        <v>14</v>
      </c>
      <c r="B20" s="128" t="s">
        <v>140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33"/>
      <c r="N20" s="133"/>
      <c r="O20" s="133"/>
      <c r="P20" s="133"/>
      <c r="Q20" s="133"/>
      <c r="R20" s="130"/>
      <c r="S20" s="130"/>
      <c r="T20" s="130"/>
      <c r="U20" s="131">
        <f>'PLAN ORÇ. ESCOLA 4 SALAS '!L252</f>
        <v>1323.6496</v>
      </c>
      <c r="V20" s="132">
        <f t="shared" si="0"/>
        <v>0.16863490007518744</v>
      </c>
    </row>
    <row r="21" spans="1:22">
      <c r="A21" s="241" t="s">
        <v>806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132">
        <f>SUM(U7:U20)</f>
        <v>784920.32160000002</v>
      </c>
      <c r="V21" s="137">
        <f>SUM(V7:V20)</f>
        <v>100</v>
      </c>
    </row>
    <row r="23" spans="1:22">
      <c r="A23" s="124"/>
      <c r="B23" s="195" t="s">
        <v>807</v>
      </c>
      <c r="C23" s="195"/>
      <c r="D23" s="195"/>
      <c r="E23" s="195"/>
      <c r="F23" s="124"/>
      <c r="G23" s="124"/>
      <c r="H23" s="124"/>
      <c r="I23" s="195" t="s">
        <v>808</v>
      </c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24"/>
      <c r="U23" s="124"/>
      <c r="V23" s="124"/>
    </row>
    <row r="24" spans="1:22">
      <c r="A24" s="124"/>
      <c r="B24" s="195" t="s">
        <v>782</v>
      </c>
      <c r="C24" s="195"/>
      <c r="D24" s="195"/>
      <c r="E24" s="195"/>
      <c r="F24" s="195"/>
      <c r="G24" s="124"/>
      <c r="H24" s="124"/>
      <c r="I24" s="195" t="s">
        <v>781</v>
      </c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24"/>
      <c r="U24" s="124"/>
      <c r="V24" s="124"/>
    </row>
    <row r="25" spans="1:22">
      <c r="A25" s="124"/>
      <c r="B25" s="195" t="s">
        <v>809</v>
      </c>
      <c r="C25" s="195"/>
      <c r="D25" s="195"/>
      <c r="E25" s="195"/>
      <c r="F25" s="195"/>
      <c r="G25" s="124"/>
      <c r="H25" s="124"/>
      <c r="I25" s="195" t="s">
        <v>783</v>
      </c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24"/>
      <c r="V25" s="124"/>
    </row>
    <row r="27" spans="1:22">
      <c r="B27" s="124" t="s">
        <v>823</v>
      </c>
    </row>
  </sheetData>
  <mergeCells count="27">
    <mergeCell ref="A3:B3"/>
    <mergeCell ref="A2:B2"/>
    <mergeCell ref="C3:O3"/>
    <mergeCell ref="P2:V2"/>
    <mergeCell ref="P3:V3"/>
    <mergeCell ref="G2:I2"/>
    <mergeCell ref="I25:T25"/>
    <mergeCell ref="I23:S23"/>
    <mergeCell ref="B23:E23"/>
    <mergeCell ref="B24:F24"/>
    <mergeCell ref="B25:F25"/>
    <mergeCell ref="A21:T21"/>
    <mergeCell ref="A1:V1"/>
    <mergeCell ref="A4:A6"/>
    <mergeCell ref="B4:B6"/>
    <mergeCell ref="I24:S24"/>
    <mergeCell ref="O4:P4"/>
    <mergeCell ref="Q4:R4"/>
    <mergeCell ref="S4:T4"/>
    <mergeCell ref="U4:U5"/>
    <mergeCell ref="C2:F2"/>
    <mergeCell ref="C4:D4"/>
    <mergeCell ref="E4:F4"/>
    <mergeCell ref="G4:H4"/>
    <mergeCell ref="I4:J4"/>
    <mergeCell ref="K4:L4"/>
    <mergeCell ref="M4:N4"/>
  </mergeCells>
  <pageMargins left="0.511811024" right="0.511811024" top="0.78740157499999996" bottom="0.78740157499999996" header="0.31496062000000002" footer="0.3149606200000000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1 Venc. 4s</vt:lpstr>
      <vt:lpstr>2 Venc.Mod. 4s</vt:lpstr>
      <vt:lpstr>3 Exec. 4s</vt:lpstr>
      <vt:lpstr>4. Med. 4s</vt:lpstr>
      <vt:lpstr>PLAN ORÇ. ESCOLA 4 SALAS </vt:lpstr>
      <vt:lpstr>BDI</vt:lpstr>
      <vt:lpstr>CRONOGRAMA</vt:lpstr>
      <vt:lpstr>BDI!Area_de_impressao</vt:lpstr>
      <vt:lpstr>CRONOGRAMA!Area_de_impressao</vt:lpstr>
      <vt:lpstr>'PLAN ORÇ. ESCOLA 4 SALAS '!Area_de_impressao</vt:lpstr>
      <vt:lpstr>'1 Venc. 4s'!Titulos_de_impressao</vt:lpstr>
      <vt:lpstr>'2 Venc.Mod. 4s'!Titulos_de_impressao</vt:lpstr>
      <vt:lpstr>'3 Exec. 4s'!Titulos_de_impressao</vt:lpstr>
      <vt:lpstr>'4. Med. 4s'!Titulos_de_impressao</vt:lpstr>
      <vt:lpstr>'PLAN ORÇ. ESCOLA 4 SALAS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erims</cp:lastModifiedBy>
  <cp:lastPrinted>2022-04-06T10:51:47Z</cp:lastPrinted>
  <dcterms:created xsi:type="dcterms:W3CDTF">2017-05-27T19:46:34Z</dcterms:created>
  <dcterms:modified xsi:type="dcterms:W3CDTF">2022-04-13T11:52:15Z</dcterms:modified>
</cp:coreProperties>
</file>